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filterPrivacy="1" defaultThemeVersion="124226"/>
  <bookViews>
    <workbookView xWindow="360" yWindow="120" windowWidth="8475" windowHeight="6150"/>
  </bookViews>
  <sheets>
    <sheet name="SAMPLE_FORM" sheetId="1" r:id="rId1"/>
  </sheets>
  <definedNames>
    <definedName name="_xlnm.Print_Area" localSheetId="0">SAMPLE_FORM!$A$1:$X$29</definedName>
  </definedNames>
  <calcPr calcId="125725"/>
</workbook>
</file>

<file path=xl/calcChain.xml><?xml version="1.0" encoding="utf-8"?>
<calcChain xmlns="http://schemas.openxmlformats.org/spreadsheetml/2006/main">
  <c r="E12" i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12"/>
  <c r="W12" s="1"/>
  <c r="U14"/>
  <c r="U15" s="1"/>
  <c r="U16" s="1"/>
  <c r="U17" s="1"/>
  <c r="U18" s="1"/>
  <c r="U19" s="1"/>
  <c r="U20" s="1"/>
  <c r="U21" s="1"/>
  <c r="U22" s="1"/>
  <c r="U23" s="1"/>
  <c r="U13"/>
  <c r="U12"/>
  <c r="T23"/>
  <c r="T22"/>
  <c r="T21"/>
  <c r="T20"/>
  <c r="T19"/>
  <c r="T18"/>
  <c r="T17"/>
  <c r="T16"/>
  <c r="T15"/>
  <c r="T14"/>
  <c r="T13"/>
  <c r="T12"/>
  <c r="N23"/>
  <c r="N22"/>
  <c r="N21"/>
  <c r="N20"/>
  <c r="N19"/>
  <c r="N18"/>
  <c r="N17"/>
  <c r="N16"/>
  <c r="N15"/>
  <c r="N14"/>
  <c r="N13"/>
  <c r="N12"/>
  <c r="O12" s="1"/>
  <c r="H13"/>
  <c r="H14"/>
  <c r="H15"/>
  <c r="H16"/>
  <c r="H17"/>
  <c r="H18"/>
  <c r="H19"/>
  <c r="H20"/>
  <c r="H21"/>
  <c r="H22"/>
  <c r="H23"/>
  <c r="H12"/>
  <c r="E24"/>
  <c r="E13"/>
  <c r="I12"/>
  <c r="J13" l="1"/>
  <c r="P13"/>
  <c r="J12"/>
  <c r="K12" s="1"/>
  <c r="P12"/>
  <c r="O13"/>
  <c r="O14" s="1"/>
  <c r="O15" s="1"/>
  <c r="O16" s="1"/>
  <c r="O17" s="1"/>
  <c r="O18" s="1"/>
  <c r="O19" s="1"/>
  <c r="O20" s="1"/>
  <c r="O21" s="1"/>
  <c r="O22" s="1"/>
  <c r="E14"/>
  <c r="I13"/>
  <c r="P14" l="1"/>
  <c r="J14"/>
  <c r="O23"/>
  <c r="Q12"/>
  <c r="I14"/>
  <c r="K13"/>
  <c r="Q13" s="1"/>
  <c r="E15"/>
  <c r="I15"/>
  <c r="K14" l="1"/>
  <c r="P15"/>
  <c r="J15"/>
  <c r="K15" s="1"/>
  <c r="Q14"/>
  <c r="E16"/>
  <c r="I16"/>
  <c r="Q15" l="1"/>
  <c r="P16"/>
  <c r="J16"/>
  <c r="K16" s="1"/>
  <c r="E17"/>
  <c r="I17"/>
  <c r="Q16" l="1"/>
  <c r="P17"/>
  <c r="J17"/>
  <c r="K17" s="1"/>
  <c r="E18"/>
  <c r="I18"/>
  <c r="Q17" l="1"/>
  <c r="P18"/>
  <c r="J18"/>
  <c r="K18" s="1"/>
  <c r="E19"/>
  <c r="I19"/>
  <c r="Q18" l="1"/>
  <c r="P19"/>
  <c r="J19"/>
  <c r="K19" s="1"/>
  <c r="E20"/>
  <c r="I20"/>
  <c r="Q19" l="1"/>
  <c r="P20"/>
  <c r="J20"/>
  <c r="K20" s="1"/>
  <c r="E21"/>
  <c r="I21"/>
  <c r="Q20" l="1"/>
  <c r="P21"/>
  <c r="J21"/>
  <c r="K21" s="1"/>
  <c r="E22"/>
  <c r="I22"/>
  <c r="Q21" l="1"/>
  <c r="P22"/>
  <c r="J22"/>
  <c r="K22" s="1"/>
  <c r="E23"/>
  <c r="I23"/>
  <c r="Q22" l="1"/>
  <c r="P23"/>
  <c r="J23"/>
  <c r="K23" s="1"/>
  <c r="W24"/>
  <c r="Q23" l="1"/>
  <c r="Q24" s="1"/>
  <c r="K24"/>
</calcChain>
</file>

<file path=xl/comments1.xml><?xml version="1.0" encoding="utf-8"?>
<comments xmlns="http://schemas.openxmlformats.org/spreadsheetml/2006/main">
  <authors>
    <author>Author</author>
  </authors>
  <commentList>
    <comment ref="J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TN should be 3.0 or more stringent effluent limit established in the discharge permit.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Gurusharan Pancholi:
TP should be 0.3 or more stringent effluent limit established in the discharge permit.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Gurusharan Pancholi:
TSS should be 30 or more stringent effluent limit established in the discharge permit.</t>
        </r>
      </text>
    </comment>
  </commentList>
</comments>
</file>

<file path=xl/sharedStrings.xml><?xml version="1.0" encoding="utf-8"?>
<sst xmlns="http://schemas.openxmlformats.org/spreadsheetml/2006/main" count="54" uniqueCount="54">
  <si>
    <t>May</t>
  </si>
  <si>
    <t>Total Nitrogen (TN) as N</t>
  </si>
  <si>
    <t>Total Phosphorus (TP) as P</t>
  </si>
  <si>
    <t>Total Suspended Solids (TSS)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</si>
  <si>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</si>
  <si>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</si>
  <si>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</si>
  <si>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</si>
  <si>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</si>
  <si>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</si>
  <si>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</si>
  <si>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</si>
  <si>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</si>
  <si>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</si>
  <si>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</si>
  <si>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YYYY</t>
  </si>
  <si>
    <t xml:space="preserve">Facility Name: </t>
  </si>
  <si>
    <t>State Permit Number: XX-DP-XXXX</t>
  </si>
  <si>
    <t>NPDES Number:  MD00XXXXX</t>
  </si>
  <si>
    <t>X.XXX</t>
  </si>
  <si>
    <t>TN Maximum Allowable Performanced-Based Concentration, mg/l  =</t>
  </si>
  <si>
    <t>TP Maximum Allowable Performanced-Based Concentration, mg/l  =</t>
  </si>
  <si>
    <t>TSS Maximum Allowable Performanced-Based Concentration, mg/l  =</t>
  </si>
  <si>
    <t>TN Total Annual Performance-based Credit Load  (Pounds/Year) =</t>
  </si>
  <si>
    <t>TP Total Annual Performance-based Credit Load  (Pounds/Year) =</t>
  </si>
  <si>
    <t>TSS Total Annual Performance-based Credit Load  (Pounds/Year) =</t>
  </si>
  <si>
    <t xml:space="preserve">Total Annual Effluent
Discharge Flow, (MG/Year) =  </t>
  </si>
  <si>
    <t>Month</t>
  </si>
  <si>
    <t xml:space="preserve">YEAR Reporting: </t>
  </si>
  <si>
    <t>Permitted Discharge Flow Rate, Million Gallons per Day (MGD) =</t>
  </si>
  <si>
    <t>Discharge Flow</t>
  </si>
  <si>
    <t xml:space="preserve"> Total Monthly Flow Million Gallons (MG)/Month</t>
  </si>
  <si>
    <t xml:space="preserve"> Year-to-date (YTD) Total Flow, MG/Year</t>
  </si>
  <si>
    <r>
      <t>(2)</t>
    </r>
    <r>
      <rPr>
        <b/>
        <sz val="12"/>
        <rFont val="Arial"/>
        <family val="2"/>
      </rPr>
      <t xml:space="preserve">  YTD Total Cumulative Load Discharged is the sum of Total Monthly Load Discharged</t>
    </r>
    <r>
      <rPr>
        <b/>
        <vertAlign val="superscript"/>
        <sz val="12"/>
        <rFont val="Arial"/>
        <family val="2"/>
      </rPr>
      <t xml:space="preserve"> (1)</t>
    </r>
    <r>
      <rPr>
        <b/>
        <sz val="12"/>
        <rFont val="Arial"/>
        <family val="2"/>
      </rPr>
      <t xml:space="preserve"> for calendar months from January through the reporting month in a calendar year.</t>
    </r>
  </si>
  <si>
    <r>
      <t>(1)</t>
    </r>
    <r>
      <rPr>
        <b/>
        <sz val="12"/>
        <rFont val="Arial"/>
        <family val="2"/>
      </rPr>
      <t xml:space="preserve">  Total Monthly Load Discharged (Pounds/Month) = Total Monthly Flow (MG) x Monthly Average Concentration (mg/L) x 8.34</t>
    </r>
  </si>
  <si>
    <r>
      <t>(3)</t>
    </r>
    <r>
      <rPr>
        <b/>
        <sz val="12"/>
        <rFont val="Arial"/>
        <family val="2"/>
      </rPr>
      <t xml:space="preserve">  TN, TP or TSS YTD Performance-based Benchmark Load (Pounds/Year) = Maximum Allowable TN, TP of TSS concentration limit (mg/l) x YTD Total Cumulative Flow (MG/Year) * 8.34</t>
    </r>
  </si>
  <si>
    <r>
      <t>(4)</t>
    </r>
    <r>
      <rPr>
        <b/>
        <sz val="12"/>
        <rFont val="Arial"/>
        <family val="2"/>
      </rPr>
      <t xml:space="preserve">  TN, TP or TSS YTD Perfromance-based Credit Load (Pounds/Year) = YTD Performanced-based Benchmark Load (Pounds/Year) - YTD Cumulative Load  Discharged (Pounds/Year)</t>
    </r>
  </si>
  <si>
    <t>Calculation TABLE for Total Nitrogen (TN), Total Phosphorus (TP) and Total Suspended Solids (TSS) Performance-based Credit Load</t>
  </si>
  <si>
    <t>TN Monthly Average Concentration, mg/L</t>
  </si>
  <si>
    <r>
      <t xml:space="preserve">TN YTD Cumulative Performance-based Benchmark Load </t>
    </r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, Pounds/Year </t>
    </r>
  </si>
  <si>
    <r>
      <t>TN Total Monthly Load Discharged</t>
    </r>
    <r>
      <rPr>
        <vertAlign val="superscript"/>
        <sz val="10"/>
        <rFont val="Arial"/>
        <family val="2"/>
      </rPr>
      <t xml:space="preserve"> (1)</t>
    </r>
    <r>
      <rPr>
        <sz val="10"/>
        <rFont val="Arial"/>
        <family val="2"/>
      </rPr>
      <t>, Pounds/Month</t>
    </r>
  </si>
  <si>
    <r>
      <t>TN YTD Total Cumulative Load Discharged</t>
    </r>
    <r>
      <rPr>
        <vertAlign val="superscript"/>
        <sz val="10"/>
        <rFont val="Arial"/>
        <family val="2"/>
      </rPr>
      <t xml:space="preserve"> (2)</t>
    </r>
    <r>
      <rPr>
        <sz val="10"/>
        <rFont val="Arial"/>
        <family val="2"/>
      </rPr>
      <t>, Pounds/Year</t>
    </r>
  </si>
  <si>
    <r>
      <t>TN YTD Performance-based Credit Load</t>
    </r>
    <r>
      <rPr>
        <vertAlign val="superscript"/>
        <sz val="10"/>
        <color rgb="FF990000"/>
        <rFont val="Arial"/>
        <family val="2"/>
      </rPr>
      <t xml:space="preserve"> (4)</t>
    </r>
    <r>
      <rPr>
        <sz val="10"/>
        <color rgb="FF990000"/>
        <rFont val="Arial"/>
        <family val="2"/>
      </rPr>
      <t>, Pounds/Year</t>
    </r>
  </si>
  <si>
    <t>TP Monthly Average Concentration, mg/L</t>
  </si>
  <si>
    <r>
      <t>TP Total Monthly Load Discharged</t>
    </r>
    <r>
      <rPr>
        <vertAlign val="superscript"/>
        <sz val="10"/>
        <rFont val="Arial"/>
        <family val="2"/>
      </rPr>
      <t xml:space="preserve"> (1)</t>
    </r>
    <r>
      <rPr>
        <sz val="10"/>
        <rFont val="Arial"/>
        <family val="2"/>
      </rPr>
      <t>, Pounds/Month</t>
    </r>
  </si>
  <si>
    <r>
      <t>TP YTD Total Cumulative Load Discharged</t>
    </r>
    <r>
      <rPr>
        <vertAlign val="superscript"/>
        <sz val="10"/>
        <rFont val="Arial"/>
        <family val="2"/>
      </rPr>
      <t xml:space="preserve"> (2)</t>
    </r>
    <r>
      <rPr>
        <sz val="10"/>
        <rFont val="Arial"/>
        <family val="2"/>
      </rPr>
      <t>, Pounds/Year</t>
    </r>
  </si>
  <si>
    <r>
      <t xml:space="preserve">TP YTD Cumulative Performance-based Benchmark Load </t>
    </r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, Pounds/Year </t>
    </r>
  </si>
  <si>
    <r>
      <t>TP YTD Performance-based Credit Load</t>
    </r>
    <r>
      <rPr>
        <vertAlign val="superscript"/>
        <sz val="10"/>
        <color rgb="FF990000"/>
        <rFont val="Arial"/>
        <family val="2"/>
      </rPr>
      <t xml:space="preserve"> (4)</t>
    </r>
    <r>
      <rPr>
        <sz val="10"/>
        <color rgb="FF990000"/>
        <rFont val="Arial"/>
        <family val="2"/>
      </rPr>
      <t>, Pounds/Year</t>
    </r>
  </si>
  <si>
    <t>TSS Monthly Average Concentration, mg/L</t>
  </si>
  <si>
    <r>
      <t>TSS Total Monthly Load Discharged</t>
    </r>
    <r>
      <rPr>
        <vertAlign val="superscript"/>
        <sz val="10"/>
        <rFont val="Arial"/>
        <family val="2"/>
      </rPr>
      <t xml:space="preserve"> (1)</t>
    </r>
    <r>
      <rPr>
        <sz val="10"/>
        <rFont val="Arial"/>
        <family val="2"/>
      </rPr>
      <t>, Pounds/Month</t>
    </r>
  </si>
  <si>
    <r>
      <t>TSS YTD Total Cumulative Load Discharged</t>
    </r>
    <r>
      <rPr>
        <vertAlign val="superscript"/>
        <sz val="10"/>
        <rFont val="Arial"/>
        <family val="2"/>
      </rPr>
      <t xml:space="preserve"> (2)</t>
    </r>
    <r>
      <rPr>
        <sz val="10"/>
        <rFont val="Arial"/>
        <family val="2"/>
      </rPr>
      <t>, Pounds/Year</t>
    </r>
  </si>
  <si>
    <r>
      <t xml:space="preserve">TSS YTD Cumulative Performance-based Benchmark Load </t>
    </r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, Pounds/Year </t>
    </r>
  </si>
  <si>
    <r>
      <t>TSS YTD Performance-based Credit Load</t>
    </r>
    <r>
      <rPr>
        <vertAlign val="superscript"/>
        <sz val="10"/>
        <color rgb="FF990000"/>
        <rFont val="Arial"/>
        <family val="2"/>
      </rPr>
      <t xml:space="preserve"> (4)</t>
    </r>
    <r>
      <rPr>
        <sz val="10"/>
        <color rgb="FF990000"/>
        <rFont val="Arial"/>
        <family val="2"/>
      </rPr>
      <t>, Pounds/Year</t>
    </r>
  </si>
  <si>
    <r>
      <t xml:space="preserve">NOTE: Cells with information in </t>
    </r>
    <r>
      <rPr>
        <b/>
        <sz val="14"/>
        <color rgb="FF0033CC"/>
        <rFont val="Arial"/>
        <family val="2"/>
      </rPr>
      <t>BLUE FONT</t>
    </r>
    <r>
      <rPr>
        <b/>
        <sz val="14"/>
        <rFont val="Arial"/>
        <family val="2"/>
      </rPr>
      <t xml:space="preserve"> should be filled out using pertinent effluent quality reported on monthly DMR.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</si>
</sst>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[$-409]mmmmm;@"/>
  </numFmts>
  <fonts count="2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1F18B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name val="Arial"/>
      <family val="2"/>
    </font>
    <font>
      <sz val="10"/>
      <color rgb="FF990000"/>
      <name val="Arial"/>
      <family val="2"/>
    </font>
    <font>
      <vertAlign val="superscript"/>
      <sz val="10"/>
      <color rgb="FF990000"/>
      <name val="Arial"/>
      <family val="2"/>
    </font>
    <font>
      <b/>
      <i/>
      <sz val="10"/>
      <color rgb="FF990000"/>
      <name val="Arial"/>
      <family val="2"/>
    </font>
    <font>
      <b/>
      <sz val="16"/>
      <color theme="1"/>
      <name val="Arial"/>
      <family val="2"/>
    </font>
    <font>
      <b/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0"/>
      <color rgb="FF1F18B0"/>
      <name val="Arial"/>
      <family val="2"/>
    </font>
    <font>
      <b/>
      <sz val="14"/>
      <color rgb="FF0033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4" fillId="0" borderId="0"/>
    <xf numFmtId="0" fontId="13" fillId="0" borderId="0"/>
    <xf numFmtId="0" fontId="4" fillId="0" borderId="0"/>
    <xf numFmtId="0" fontId="11" fillId="0" borderId="0"/>
    <xf numFmtId="0" fontId="4" fillId="0" borderId="0"/>
    <xf numFmtId="0" fontId="13" fillId="0" borderId="0"/>
    <xf numFmtId="0" fontId="13" fillId="0" borderId="0"/>
    <xf numFmtId="0" fontId="4" fillId="0" borderId="0"/>
  </cellStyleXfs>
  <cellXfs count="1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2" fontId="10" fillId="0" borderId="14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Fill="1" applyBorder="1" applyAlignment="1" applyProtection="1">
      <alignment horizontal="center" wrapText="1"/>
      <protection locked="0"/>
    </xf>
    <xf numFmtId="2" fontId="10" fillId="0" borderId="16" xfId="0" applyNumberFormat="1" applyFont="1" applyFill="1" applyBorder="1" applyAlignment="1" applyProtection="1">
      <alignment horizontal="center" wrapText="1"/>
      <protection locked="0"/>
    </xf>
    <xf numFmtId="166" fontId="4" fillId="0" borderId="1" xfId="0" applyNumberFormat="1" applyFont="1" applyBorder="1" applyAlignment="1" applyProtection="1">
      <alignment horizontal="center"/>
    </xf>
    <xf numFmtId="166" fontId="4" fillId="0" borderId="2" xfId="0" applyNumberFormat="1" applyFont="1" applyBorder="1" applyAlignment="1" applyProtection="1">
      <alignment horizontal="center"/>
    </xf>
    <xf numFmtId="166" fontId="4" fillId="0" borderId="3" xfId="0" applyNumberFormat="1" applyFont="1" applyBorder="1" applyAlignment="1" applyProtection="1">
      <alignment horizontal="center"/>
    </xf>
    <xf numFmtId="0" fontId="0" fillId="0" borderId="6" xfId="0" applyFill="1" applyBorder="1" applyProtection="1"/>
    <xf numFmtId="1" fontId="0" fillId="0" borderId="6" xfId="0" applyNumberFormat="1" applyFill="1" applyBorder="1" applyAlignment="1" applyProtection="1">
      <alignment horizontal="center"/>
    </xf>
    <xf numFmtId="0" fontId="10" fillId="3" borderId="1" xfId="0" applyNumberFormat="1" applyFont="1" applyFill="1" applyBorder="1" applyAlignment="1" applyProtection="1">
      <alignment horizontal="center" wrapText="1"/>
      <protection locked="0"/>
    </xf>
    <xf numFmtId="0" fontId="10" fillId="3" borderId="2" xfId="0" applyNumberFormat="1" applyFont="1" applyFill="1" applyBorder="1" applyAlignment="1" applyProtection="1">
      <alignment horizontal="center" wrapText="1"/>
      <protection locked="0"/>
    </xf>
    <xf numFmtId="0" fontId="10" fillId="3" borderId="3" xfId="0" applyNumberFormat="1" applyFont="1" applyFill="1" applyBorder="1" applyAlignment="1" applyProtection="1">
      <alignment horizontal="center" wrapText="1"/>
      <protection locked="0"/>
    </xf>
    <xf numFmtId="165" fontId="5" fillId="3" borderId="18" xfId="0" applyNumberFormat="1" applyFont="1" applyFill="1" applyBorder="1" applyAlignment="1" applyProtection="1"/>
    <xf numFmtId="1" fontId="5" fillId="7" borderId="18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1" fontId="5" fillId="7" borderId="18" xfId="0" applyNumberFormat="1" applyFont="1" applyFill="1" applyBorder="1" applyAlignment="1" applyProtection="1">
      <alignment horizontal="center" wrapText="1"/>
    </xf>
    <xf numFmtId="2" fontId="26" fillId="0" borderId="14" xfId="0" applyNumberFormat="1" applyFont="1" applyFill="1" applyBorder="1" applyAlignment="1" applyProtection="1">
      <alignment horizontal="center" wrapText="1"/>
      <protection locked="0"/>
    </xf>
    <xf numFmtId="2" fontId="26" fillId="0" borderId="15" xfId="0" applyNumberFormat="1" applyFont="1" applyFill="1" applyBorder="1" applyAlignment="1" applyProtection="1">
      <alignment horizontal="center" wrapText="1"/>
      <protection locked="0"/>
    </xf>
    <xf numFmtId="2" fontId="26" fillId="0" borderId="16" xfId="0" applyNumberFormat="1" applyFont="1" applyFill="1" applyBorder="1" applyAlignment="1" applyProtection="1">
      <alignment horizontal="center" wrapText="1"/>
      <protection locked="0"/>
    </xf>
    <xf numFmtId="1" fontId="25" fillId="0" borderId="7" xfId="0" applyNumberFormat="1" applyFont="1" applyFill="1" applyBorder="1" applyAlignment="1" applyProtection="1">
      <alignment horizontal="center" wrapText="1"/>
    </xf>
    <xf numFmtId="1" fontId="17" fillId="5" borderId="7" xfId="0" applyNumberFormat="1" applyFont="1" applyFill="1" applyBorder="1" applyAlignment="1" applyProtection="1">
      <alignment horizontal="center"/>
    </xf>
    <xf numFmtId="1" fontId="17" fillId="6" borderId="7" xfId="0" applyNumberFormat="1" applyFont="1" applyFill="1" applyBorder="1" applyAlignment="1" applyProtection="1">
      <alignment horizontal="center"/>
    </xf>
    <xf numFmtId="1" fontId="20" fillId="7" borderId="22" xfId="0" applyNumberFormat="1" applyFont="1" applyFill="1" applyBorder="1" applyAlignment="1" applyProtection="1">
      <alignment horizontal="center"/>
    </xf>
    <xf numFmtId="1" fontId="25" fillId="0" borderId="8" xfId="0" applyNumberFormat="1" applyFont="1" applyFill="1" applyBorder="1" applyAlignment="1" applyProtection="1">
      <alignment horizontal="center" wrapText="1"/>
    </xf>
    <xf numFmtId="1" fontId="17" fillId="5" borderId="8" xfId="0" applyNumberFormat="1" applyFont="1" applyFill="1" applyBorder="1" applyAlignment="1" applyProtection="1">
      <alignment horizontal="center"/>
    </xf>
    <xf numFmtId="1" fontId="17" fillId="6" borderId="8" xfId="0" applyNumberFormat="1" applyFont="1" applyFill="1" applyBorder="1" applyAlignment="1" applyProtection="1">
      <alignment horizontal="center"/>
    </xf>
    <xf numFmtId="1" fontId="20" fillId="7" borderId="23" xfId="0" applyNumberFormat="1" applyFont="1" applyFill="1" applyBorder="1" applyAlignment="1" applyProtection="1">
      <alignment horizontal="center"/>
    </xf>
    <xf numFmtId="1" fontId="25" fillId="0" borderId="9" xfId="0" applyNumberFormat="1" applyFont="1" applyFill="1" applyBorder="1" applyAlignment="1" applyProtection="1">
      <alignment horizontal="center" wrapText="1"/>
    </xf>
    <xf numFmtId="1" fontId="17" fillId="5" borderId="9" xfId="0" applyNumberFormat="1" applyFont="1" applyFill="1" applyBorder="1" applyAlignment="1" applyProtection="1">
      <alignment horizontal="center"/>
    </xf>
    <xf numFmtId="1" fontId="17" fillId="6" borderId="9" xfId="0" applyNumberFormat="1" applyFont="1" applyFill="1" applyBorder="1" applyAlignment="1" applyProtection="1">
      <alignment horizontal="center"/>
    </xf>
    <xf numFmtId="1" fontId="20" fillId="7" borderId="24" xfId="0" applyNumberFormat="1" applyFont="1" applyFill="1" applyBorder="1" applyAlignment="1" applyProtection="1">
      <alignment horizontal="center"/>
    </xf>
    <xf numFmtId="1" fontId="26" fillId="0" borderId="8" xfId="0" applyNumberFormat="1" applyFont="1" applyFill="1" applyBorder="1" applyAlignment="1" applyProtection="1">
      <alignment horizontal="center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25" fillId="3" borderId="2" xfId="0" applyNumberFormat="1" applyFont="1" applyFill="1" applyBorder="1" applyAlignment="1" applyProtection="1">
      <alignment horizontal="center" wrapText="1"/>
    </xf>
    <xf numFmtId="0" fontId="25" fillId="3" borderId="3" xfId="0" applyNumberFormat="1" applyFont="1" applyFill="1" applyBorder="1" applyAlignment="1" applyProtection="1">
      <alignment horizontal="center" wrapText="1"/>
    </xf>
    <xf numFmtId="0" fontId="6" fillId="0" borderId="12" xfId="0" applyFont="1" applyBorder="1" applyAlignment="1" applyProtection="1">
      <alignment vertical="center" wrapText="1"/>
    </xf>
    <xf numFmtId="2" fontId="22" fillId="2" borderId="27" xfId="0" applyNumberFormat="1" applyFont="1" applyFill="1" applyBorder="1" applyAlignment="1" applyProtection="1">
      <alignment horizontal="right" wrapText="1"/>
      <protection locked="0"/>
    </xf>
    <xf numFmtId="164" fontId="22" fillId="2" borderId="27" xfId="0" applyNumberFormat="1" applyFont="1" applyFill="1" applyBorder="1" applyAlignment="1" applyProtection="1">
      <alignment horizontal="right" wrapText="1"/>
      <protection locked="0"/>
    </xf>
    <xf numFmtId="0" fontId="22" fillId="2" borderId="27" xfId="0" applyFont="1" applyFill="1" applyBorder="1" applyAlignment="1" applyProtection="1">
      <alignment horizontal="right" wrapText="1"/>
      <protection locked="0"/>
    </xf>
    <xf numFmtId="164" fontId="2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20" xfId="0" applyFont="1" applyFill="1" applyBorder="1" applyAlignment="1" applyProtection="1">
      <alignment horizontal="center" wrapText="1"/>
    </xf>
    <xf numFmtId="0" fontId="4" fillId="5" borderId="5" xfId="0" applyFont="1" applyFill="1" applyBorder="1" applyAlignment="1" applyProtection="1">
      <alignment horizontal="center" wrapText="1"/>
    </xf>
    <xf numFmtId="0" fontId="4" fillId="6" borderId="20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 wrapText="1"/>
    </xf>
    <xf numFmtId="0" fontId="18" fillId="7" borderId="20" xfId="0" applyFont="1" applyFill="1" applyBorder="1" applyAlignment="1" applyProtection="1">
      <alignment horizontal="center" wrapText="1"/>
    </xf>
    <xf numFmtId="0" fontId="18" fillId="7" borderId="5" xfId="0" applyFont="1" applyFill="1" applyBorder="1" applyAlignment="1" applyProtection="1">
      <alignment horizontal="center" wrapText="1"/>
    </xf>
    <xf numFmtId="0" fontId="8" fillId="0" borderId="13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wrapText="1"/>
      <protection locked="0"/>
    </xf>
    <xf numFmtId="0" fontId="21" fillId="2" borderId="12" xfId="0" applyFont="1" applyFill="1" applyBorder="1" applyAlignment="1" applyProtection="1">
      <alignment horizontal="center" wrapText="1"/>
      <protection locked="0"/>
    </xf>
    <xf numFmtId="0" fontId="21" fillId="2" borderId="25" xfId="0" applyFont="1" applyFill="1" applyBorder="1" applyAlignment="1" applyProtection="1">
      <alignment horizontal="center" vertical="center" wrapText="1"/>
      <protection locked="0"/>
    </xf>
    <xf numFmtId="0" fontId="21" fillId="2" borderId="2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2" fontId="14" fillId="7" borderId="17" xfId="0" applyNumberFormat="1" applyFont="1" applyFill="1" applyBorder="1" applyAlignment="1" applyProtection="1">
      <alignment horizontal="left" wrapText="1"/>
    </xf>
    <xf numFmtId="2" fontId="14" fillId="7" borderId="6" xfId="0" applyNumberFormat="1" applyFont="1" applyFill="1" applyBorder="1" applyAlignment="1" applyProtection="1">
      <alignment horizontal="left" wrapText="1"/>
    </xf>
    <xf numFmtId="2" fontId="14" fillId="7" borderId="17" xfId="0" applyNumberFormat="1" applyFont="1" applyFill="1" applyBorder="1" applyAlignment="1" applyProtection="1">
      <alignment horizontal="right" wrapText="1"/>
    </xf>
    <xf numFmtId="2" fontId="14" fillId="7" borderId="6" xfId="0" applyNumberFormat="1" applyFont="1" applyFill="1" applyBorder="1" applyAlignment="1" applyProtection="1">
      <alignment horizontal="right" wrapText="1"/>
    </xf>
    <xf numFmtId="0" fontId="14" fillId="3" borderId="17" xfId="0" applyFont="1" applyFill="1" applyBorder="1" applyAlignment="1" applyProtection="1">
      <alignment horizontal="left" wrapText="1"/>
    </xf>
    <xf numFmtId="0" fontId="14" fillId="3" borderId="6" xfId="0" applyFont="1" applyFill="1" applyBorder="1" applyAlignment="1" applyProtection="1">
      <alignment horizontal="left" wrapText="1"/>
    </xf>
    <xf numFmtId="0" fontId="2" fillId="4" borderId="17" xfId="0" applyFont="1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164" fontId="4" fillId="0" borderId="20" xfId="0" applyNumberFormat="1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20" xfId="0" applyFill="1" applyBorder="1" applyAlignment="1" applyProtection="1">
      <alignment vertical="center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wrapText="1"/>
    </xf>
    <xf numFmtId="0" fontId="0" fillId="0" borderId="4" xfId="0" applyFill="1" applyBorder="1" applyAlignment="1" applyProtection="1">
      <alignment wrapText="1"/>
    </xf>
    <xf numFmtId="0" fontId="0" fillId="0" borderId="5" xfId="0" applyFill="1" applyBorder="1" applyAlignment="1" applyProtection="1">
      <alignment wrapText="1"/>
    </xf>
    <xf numFmtId="0" fontId="3" fillId="0" borderId="20" xfId="0" applyFont="1" applyBorder="1" applyAlignment="1" applyProtection="1">
      <alignment vertical="center" wrapText="1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20" xfId="0" applyBorder="1" applyAlignment="1" applyProtection="1"/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4" fillId="0" borderId="10" xfId="0" applyFont="1" applyBorder="1" applyAlignment="1" applyProtection="1">
      <alignment horizontal="left" vertical="center" wrapText="1"/>
    </xf>
    <xf numFmtId="0" fontId="24" fillId="0" borderId="19" xfId="0" applyFont="1" applyBorder="1" applyAlignment="1" applyProtection="1">
      <alignment horizontal="left" vertical="center" wrapText="1"/>
    </xf>
    <xf numFmtId="0" fontId="22" fillId="0" borderId="31" xfId="0" applyFont="1" applyFill="1" applyBorder="1" applyAlignment="1" applyProtection="1">
      <alignment vertical="center" wrapText="1"/>
      <protection locked="0"/>
    </xf>
    <xf numFmtId="0" fontId="24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22" fillId="0" borderId="27" xfId="0" applyFont="1" applyFill="1" applyBorder="1" applyAlignment="1" applyProtection="1">
      <alignment vertical="center" wrapText="1"/>
      <protection locked="0"/>
    </xf>
    <xf numFmtId="0" fontId="24" fillId="0" borderId="27" xfId="0" applyFon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</xf>
    <xf numFmtId="0" fontId="8" fillId="0" borderId="11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3" fillId="0" borderId="34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23" fillId="2" borderId="31" xfId="0" applyFont="1" applyFill="1" applyBorder="1" applyAlignment="1" applyProtection="1">
      <alignment horizontal="left" wrapText="1"/>
      <protection locked="0"/>
    </xf>
    <xf numFmtId="0" fontId="23" fillId="2" borderId="27" xfId="0" applyFont="1" applyFill="1" applyBorder="1" applyAlignment="1" applyProtection="1">
      <alignment horizontal="left" wrapText="1"/>
      <protection locked="0"/>
    </xf>
    <xf numFmtId="0" fontId="23" fillId="2" borderId="33" xfId="0" applyFont="1" applyFill="1" applyBorder="1" applyAlignment="1" applyProtection="1">
      <alignment horizontal="left" wrapText="1"/>
      <protection locked="0"/>
    </xf>
    <xf numFmtId="0" fontId="23" fillId="2" borderId="30" xfId="0" applyFont="1" applyFill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4" fillId="0" borderId="20" xfId="0" applyFont="1" applyFill="1" applyBorder="1" applyAlignment="1" applyProtection="1"/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8" fillId="0" borderId="26" xfId="0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vertical="center" wrapText="1"/>
    </xf>
    <xf numFmtId="1" fontId="12" fillId="0" borderId="20" xfId="0" applyNumberFormat="1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</cellXfs>
  <cellStyles count="9">
    <cellStyle name="Normal" xfId="0" builtinId="0"/>
    <cellStyle name="Normal 2" xfId="3"/>
    <cellStyle name="Normal 3" xfId="2"/>
    <cellStyle name="Normal 3 2" xfId="7"/>
    <cellStyle name="Normal 3 3" xfId="6"/>
    <cellStyle name="Normal 4" xfId="5"/>
    <cellStyle name="Normal 5" xfId="4"/>
    <cellStyle name="Normal 6" xfId="8"/>
    <cellStyle name="Normal 7" xfId="1"/>
  </cellStyles>
  <dxfs count="0"/>
  <tableStyles count="0" defaultTableStyle="TableStyleMedium9" defaultPivotStyle="PivotStyleLight16"/>
  <colors>
    <mruColors>
      <color rgb="FF0033CC"/>
      <color rgb="FF1F18B0"/>
      <color rgb="FF99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"/>
  <sheetViews>
    <sheetView showGridLines="0" tabSelected="1" view="pageBreakPreview" zoomScaleNormal="100" zoomScaleSheetLayoutView="100" workbookViewId="0">
      <selection activeCell="K5" sqref="K5:X5"/>
    </sheetView>
  </sheetViews>
  <sheetFormatPr defaultRowHeight="12.75"/>
  <cols>
    <col min="1" max="1" width="0.85546875" style="2" customWidth="1"/>
    <col min="2" max="2" width="12.42578125" style="2" customWidth="1"/>
    <col min="3" max="3" width="0.85546875" style="2" customWidth="1"/>
    <col min="4" max="4" width="16.28515625" style="2" customWidth="1"/>
    <col min="5" max="5" width="14.28515625" style="2" customWidth="1"/>
    <col min="6" max="6" width="0.85546875" style="2" customWidth="1"/>
    <col min="7" max="7" width="13.28515625" style="2" customWidth="1"/>
    <col min="8" max="11" width="14.28515625" style="2" customWidth="1"/>
    <col min="12" max="12" width="0.85546875" style="2" customWidth="1"/>
    <col min="13" max="13" width="13" style="2" customWidth="1"/>
    <col min="14" max="17" width="14.28515625" style="2" customWidth="1"/>
    <col min="18" max="18" width="0.85546875" style="2" customWidth="1"/>
    <col min="19" max="19" width="13.42578125" style="2" customWidth="1"/>
    <col min="20" max="23" width="14.28515625" style="2" customWidth="1"/>
    <col min="24" max="24" width="0.85546875" style="2" customWidth="1"/>
    <col min="25" max="16384" width="9.140625" style="2"/>
  </cols>
  <sheetData>
    <row r="1" spans="1:24" s="1" customFormat="1" ht="25.5" customHeight="1">
      <c r="A1" s="85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s="1" customFormat="1" ht="25.5" customHeight="1">
      <c r="A2" s="88" t="s">
        <v>16</v>
      </c>
      <c r="B2" s="89"/>
      <c r="C2" s="89"/>
      <c r="D2" s="89"/>
      <c r="E2" s="89"/>
      <c r="F2" s="89"/>
      <c r="G2" s="89"/>
      <c r="H2" s="89"/>
      <c r="I2" s="89"/>
      <c r="J2" s="90"/>
      <c r="K2" s="91" t="s">
        <v>17</v>
      </c>
      <c r="L2" s="92"/>
      <c r="M2" s="92"/>
      <c r="N2" s="92"/>
      <c r="O2" s="92"/>
      <c r="P2" s="92"/>
      <c r="Q2" s="92"/>
      <c r="R2" s="93"/>
      <c r="S2" s="91" t="s">
        <v>18</v>
      </c>
      <c r="T2" s="93"/>
      <c r="U2" s="93"/>
      <c r="V2" s="93"/>
      <c r="W2" s="93"/>
      <c r="X2" s="94"/>
    </row>
    <row r="3" spans="1:24" s="1" customFormat="1" ht="27" customHeight="1">
      <c r="A3" s="103" t="s">
        <v>28</v>
      </c>
      <c r="B3" s="104"/>
      <c r="C3" s="104"/>
      <c r="D3" s="104"/>
      <c r="E3" s="97" t="s">
        <v>15</v>
      </c>
      <c r="F3" s="98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/>
    </row>
    <row r="4" spans="1:24" s="1" customFormat="1" ht="44.25" customHeight="1">
      <c r="A4" s="105" t="s">
        <v>29</v>
      </c>
      <c r="B4" s="106"/>
      <c r="C4" s="106"/>
      <c r="D4" s="106"/>
      <c r="E4" s="106"/>
      <c r="F4" s="106"/>
      <c r="G4" s="106"/>
      <c r="H4" s="106"/>
      <c r="I4" s="106"/>
      <c r="J4" s="39" t="s">
        <v>19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38"/>
    </row>
    <row r="5" spans="1:24" s="1" customFormat="1" ht="43.5" customHeight="1">
      <c r="A5" s="105" t="s">
        <v>20</v>
      </c>
      <c r="B5" s="106"/>
      <c r="C5" s="106"/>
      <c r="D5" s="106"/>
      <c r="E5" s="106"/>
      <c r="F5" s="106"/>
      <c r="G5" s="106"/>
      <c r="H5" s="106"/>
      <c r="I5" s="106"/>
      <c r="J5" s="40">
        <v>3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3"/>
    </row>
    <row r="6" spans="1:24" s="1" customFormat="1" ht="43.5" customHeight="1">
      <c r="A6" s="105" t="s">
        <v>21</v>
      </c>
      <c r="B6" s="106"/>
      <c r="C6" s="106"/>
      <c r="D6" s="106"/>
      <c r="E6" s="106"/>
      <c r="F6" s="106"/>
      <c r="G6" s="106"/>
      <c r="H6" s="106"/>
      <c r="I6" s="106"/>
      <c r="J6" s="41">
        <v>0.3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</row>
    <row r="7" spans="1:24" s="1" customFormat="1" ht="43.5" customHeight="1" thickBot="1">
      <c r="A7" s="107" t="s">
        <v>22</v>
      </c>
      <c r="B7" s="108"/>
      <c r="C7" s="108"/>
      <c r="D7" s="108"/>
      <c r="E7" s="108"/>
      <c r="F7" s="108"/>
      <c r="G7" s="108"/>
      <c r="H7" s="108"/>
      <c r="I7" s="108"/>
      <c r="J7" s="42">
        <v>30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</row>
    <row r="8" spans="1:24" s="1" customFormat="1" ht="7.5" customHeight="1" thickBot="1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1"/>
    </row>
    <row r="9" spans="1:24" s="1" customFormat="1" ht="19.5" customHeight="1" thickBot="1">
      <c r="A9" s="77"/>
      <c r="B9" s="74" t="s">
        <v>27</v>
      </c>
      <c r="C9" s="71"/>
      <c r="D9" s="64" t="s">
        <v>30</v>
      </c>
      <c r="E9" s="65"/>
      <c r="F9" s="71"/>
      <c r="G9" s="81" t="s">
        <v>1</v>
      </c>
      <c r="H9" s="82"/>
      <c r="I9" s="83"/>
      <c r="J9" s="83"/>
      <c r="K9" s="84"/>
      <c r="L9" s="71"/>
      <c r="M9" s="81" t="s">
        <v>2</v>
      </c>
      <c r="N9" s="82"/>
      <c r="O9" s="83"/>
      <c r="P9" s="83"/>
      <c r="Q9" s="84"/>
      <c r="R9" s="71"/>
      <c r="S9" s="81" t="s">
        <v>3</v>
      </c>
      <c r="T9" s="82"/>
      <c r="U9" s="83"/>
      <c r="V9" s="83"/>
      <c r="W9" s="84"/>
      <c r="X9" s="16"/>
    </row>
    <row r="10" spans="1:24" ht="78" customHeight="1">
      <c r="A10" s="78"/>
      <c r="B10" s="75"/>
      <c r="C10" s="75"/>
      <c r="D10" s="66" t="s">
        <v>31</v>
      </c>
      <c r="E10" s="66" t="s">
        <v>32</v>
      </c>
      <c r="F10" s="72"/>
      <c r="G10" s="56" t="s">
        <v>38</v>
      </c>
      <c r="H10" s="56" t="s">
        <v>40</v>
      </c>
      <c r="I10" s="43" t="s">
        <v>41</v>
      </c>
      <c r="J10" s="45" t="s">
        <v>39</v>
      </c>
      <c r="K10" s="47" t="s">
        <v>42</v>
      </c>
      <c r="L10" s="72"/>
      <c r="M10" s="56" t="s">
        <v>43</v>
      </c>
      <c r="N10" s="56" t="s">
        <v>44</v>
      </c>
      <c r="O10" s="43" t="s">
        <v>45</v>
      </c>
      <c r="P10" s="45" t="s">
        <v>46</v>
      </c>
      <c r="Q10" s="47" t="s">
        <v>47</v>
      </c>
      <c r="R10" s="72"/>
      <c r="S10" s="56" t="s">
        <v>48</v>
      </c>
      <c r="T10" s="56" t="s">
        <v>49</v>
      </c>
      <c r="U10" s="43" t="s">
        <v>50</v>
      </c>
      <c r="V10" s="45" t="s">
        <v>51</v>
      </c>
      <c r="W10" s="47" t="s">
        <v>52</v>
      </c>
      <c r="X10" s="17"/>
    </row>
    <row r="11" spans="1:24" ht="15.75" customHeight="1" thickBot="1">
      <c r="A11" s="78"/>
      <c r="B11" s="76"/>
      <c r="C11" s="76"/>
      <c r="D11" s="67"/>
      <c r="E11" s="67"/>
      <c r="F11" s="73"/>
      <c r="G11" s="57"/>
      <c r="H11" s="57"/>
      <c r="I11" s="44"/>
      <c r="J11" s="46"/>
      <c r="K11" s="48"/>
      <c r="L11" s="73"/>
      <c r="M11" s="57"/>
      <c r="N11" s="57"/>
      <c r="O11" s="44"/>
      <c r="P11" s="46"/>
      <c r="Q11" s="48"/>
      <c r="R11" s="73"/>
      <c r="S11" s="57"/>
      <c r="T11" s="57"/>
      <c r="U11" s="44"/>
      <c r="V11" s="46"/>
      <c r="W11" s="48"/>
      <c r="X11" s="17"/>
    </row>
    <row r="12" spans="1:24" ht="18" customHeight="1">
      <c r="A12" s="78"/>
      <c r="B12" s="6" t="s">
        <v>4</v>
      </c>
      <c r="C12" s="80"/>
      <c r="D12" s="11">
        <v>39.68</v>
      </c>
      <c r="E12" s="35">
        <f>D12</f>
        <v>39.68</v>
      </c>
      <c r="F12" s="112"/>
      <c r="G12" s="3">
        <v>1.2</v>
      </c>
      <c r="H12" s="22">
        <f>G12*$D12*8.34</f>
        <v>397.11743999999999</v>
      </c>
      <c r="I12" s="23">
        <f>H12</f>
        <v>397.11743999999999</v>
      </c>
      <c r="J12" s="24">
        <f t="shared" ref="J12:J23" si="0">$J$5*$E12*8.34</f>
        <v>992.79359999999997</v>
      </c>
      <c r="K12" s="25">
        <f>J12-I12</f>
        <v>595.67615999999998</v>
      </c>
      <c r="L12" s="117"/>
      <c r="M12" s="19">
        <v>0.3</v>
      </c>
      <c r="N12" s="22">
        <f>M12*$D12*8.34</f>
        <v>99.279359999999997</v>
      </c>
      <c r="O12" s="23">
        <f>N12</f>
        <v>99.279359999999997</v>
      </c>
      <c r="P12" s="24">
        <f t="shared" ref="P12:P23" si="1">$J$6*$E12*8.34</f>
        <v>99.279359999999997</v>
      </c>
      <c r="Q12" s="25">
        <f>P12-O12</f>
        <v>0</v>
      </c>
      <c r="R12" s="68"/>
      <c r="S12" s="3">
        <v>10</v>
      </c>
      <c r="T12" s="22">
        <f>S12*$D12*8.34</f>
        <v>3309.3119999999999</v>
      </c>
      <c r="U12" s="23">
        <f>T12</f>
        <v>3309.3119999999999</v>
      </c>
      <c r="V12" s="24">
        <f t="shared" ref="V12:V23" si="2">$J$7*$E12*8.34</f>
        <v>9927.9359999999997</v>
      </c>
      <c r="W12" s="25">
        <f>V12-U12</f>
        <v>6618.6239999999998</v>
      </c>
      <c r="X12" s="78"/>
    </row>
    <row r="13" spans="1:24" ht="18" customHeight="1">
      <c r="A13" s="78"/>
      <c r="B13" s="7" t="s">
        <v>5</v>
      </c>
      <c r="C13" s="78"/>
      <c r="D13" s="12">
        <v>46.98</v>
      </c>
      <c r="E13" s="36">
        <f>E12+D13</f>
        <v>86.66</v>
      </c>
      <c r="F13" s="113"/>
      <c r="G13" s="4">
        <v>3</v>
      </c>
      <c r="H13" s="26">
        <f t="shared" ref="H13:H23" si="3">G13*$D13*8.34</f>
        <v>1175.4395999999999</v>
      </c>
      <c r="I13" s="27">
        <f>I12+H13</f>
        <v>1572.5570399999999</v>
      </c>
      <c r="J13" s="28">
        <f t="shared" si="0"/>
        <v>2168.2332000000001</v>
      </c>
      <c r="K13" s="29">
        <f t="shared" ref="K13:K23" si="4">J13-I13</f>
        <v>595.67616000000021</v>
      </c>
      <c r="L13" s="118"/>
      <c r="M13" s="20">
        <v>0.35</v>
      </c>
      <c r="N13" s="26">
        <f t="shared" ref="N13:N23" si="5">M13*$D13*8.34</f>
        <v>137.13461999999998</v>
      </c>
      <c r="O13" s="27">
        <f>O12+N13</f>
        <v>236.41397999999998</v>
      </c>
      <c r="P13" s="28">
        <f t="shared" si="1"/>
        <v>216.82331999999997</v>
      </c>
      <c r="Q13" s="29">
        <f t="shared" ref="Q13:Q23" si="6">P13-O13</f>
        <v>-19.590660000000014</v>
      </c>
      <c r="R13" s="69"/>
      <c r="S13" s="4">
        <v>15</v>
      </c>
      <c r="T13" s="26">
        <f t="shared" ref="T13:T23" si="7">S13*$D13*8.34</f>
        <v>5877.1979999999994</v>
      </c>
      <c r="U13" s="27">
        <f>U12+T13</f>
        <v>9186.5099999999984</v>
      </c>
      <c r="V13" s="28">
        <f t="shared" si="2"/>
        <v>21682.331999999999</v>
      </c>
      <c r="W13" s="29">
        <f t="shared" ref="W13:W23" si="8">V13-U13</f>
        <v>12495.822</v>
      </c>
      <c r="X13" s="78"/>
    </row>
    <row r="14" spans="1:24" ht="18" customHeight="1">
      <c r="A14" s="78"/>
      <c r="B14" s="7" t="s">
        <v>6</v>
      </c>
      <c r="C14" s="78"/>
      <c r="D14" s="12">
        <v>34.409999999999997</v>
      </c>
      <c r="E14" s="36">
        <f t="shared" ref="E14:E22" si="9">E13+D14</f>
        <v>121.07</v>
      </c>
      <c r="F14" s="113"/>
      <c r="G14" s="4">
        <v>2.4</v>
      </c>
      <c r="H14" s="26">
        <f t="shared" si="3"/>
        <v>688.75055999999995</v>
      </c>
      <c r="I14" s="27">
        <f t="shared" ref="I14:I22" si="10">I13+H14</f>
        <v>2261.3076000000001</v>
      </c>
      <c r="J14" s="28">
        <f t="shared" si="0"/>
        <v>3029.1713999999997</v>
      </c>
      <c r="K14" s="29">
        <f t="shared" si="4"/>
        <v>767.86379999999963</v>
      </c>
      <c r="L14" s="118"/>
      <c r="M14" s="20">
        <v>0.18</v>
      </c>
      <c r="N14" s="26">
        <f t="shared" si="5"/>
        <v>51.656291999999993</v>
      </c>
      <c r="O14" s="27">
        <f t="shared" ref="O14:O22" si="11">O13+N14</f>
        <v>288.07027199999999</v>
      </c>
      <c r="P14" s="28">
        <f t="shared" si="1"/>
        <v>302.91713999999996</v>
      </c>
      <c r="Q14" s="29">
        <f t="shared" si="6"/>
        <v>14.846867999999972</v>
      </c>
      <c r="R14" s="69"/>
      <c r="S14" s="4">
        <v>17</v>
      </c>
      <c r="T14" s="26">
        <f t="shared" si="7"/>
        <v>4878.6497999999992</v>
      </c>
      <c r="U14" s="27">
        <f t="shared" ref="U14:U22" si="12">U13+T14</f>
        <v>14065.159799999998</v>
      </c>
      <c r="V14" s="28">
        <f t="shared" si="2"/>
        <v>30291.714</v>
      </c>
      <c r="W14" s="29">
        <f t="shared" si="8"/>
        <v>16226.554200000002</v>
      </c>
      <c r="X14" s="78"/>
    </row>
    <row r="15" spans="1:24" ht="18" customHeight="1">
      <c r="A15" s="78"/>
      <c r="B15" s="7" t="s">
        <v>7</v>
      </c>
      <c r="C15" s="78"/>
      <c r="D15" s="12">
        <v>28.89</v>
      </c>
      <c r="E15" s="36">
        <f t="shared" si="9"/>
        <v>149.95999999999998</v>
      </c>
      <c r="F15" s="113"/>
      <c r="G15" s="4">
        <v>1.2</v>
      </c>
      <c r="H15" s="26">
        <f t="shared" si="3"/>
        <v>289.13112000000001</v>
      </c>
      <c r="I15" s="27">
        <f t="shared" si="10"/>
        <v>2550.4387200000001</v>
      </c>
      <c r="J15" s="28">
        <f t="shared" si="0"/>
        <v>3751.9991999999993</v>
      </c>
      <c r="K15" s="29">
        <f t="shared" si="4"/>
        <v>1201.5604799999992</v>
      </c>
      <c r="L15" s="118"/>
      <c r="M15" s="20">
        <v>0.25</v>
      </c>
      <c r="N15" s="26">
        <f t="shared" si="5"/>
        <v>60.23565</v>
      </c>
      <c r="O15" s="27">
        <f t="shared" si="11"/>
        <v>348.30592200000001</v>
      </c>
      <c r="P15" s="28">
        <f t="shared" si="1"/>
        <v>375.19991999999991</v>
      </c>
      <c r="Q15" s="29">
        <f t="shared" si="6"/>
        <v>26.893997999999897</v>
      </c>
      <c r="R15" s="69"/>
      <c r="S15" s="4">
        <v>8</v>
      </c>
      <c r="T15" s="26">
        <f t="shared" si="7"/>
        <v>1927.5408</v>
      </c>
      <c r="U15" s="27">
        <f t="shared" si="12"/>
        <v>15992.700599999998</v>
      </c>
      <c r="V15" s="28">
        <f t="shared" si="2"/>
        <v>37519.991999999991</v>
      </c>
      <c r="W15" s="29">
        <f t="shared" si="8"/>
        <v>21527.291399999995</v>
      </c>
      <c r="X15" s="78"/>
    </row>
    <row r="16" spans="1:24" ht="18" customHeight="1">
      <c r="A16" s="78"/>
      <c r="B16" s="7" t="s">
        <v>0</v>
      </c>
      <c r="C16" s="78"/>
      <c r="D16" s="12">
        <v>41.261000000000003</v>
      </c>
      <c r="E16" s="36">
        <f t="shared" si="9"/>
        <v>191.22099999999998</v>
      </c>
      <c r="F16" s="113"/>
      <c r="G16" s="4">
        <v>1.1000000000000001</v>
      </c>
      <c r="H16" s="26">
        <f t="shared" si="3"/>
        <v>378.528414</v>
      </c>
      <c r="I16" s="27">
        <f t="shared" si="10"/>
        <v>2928.967134</v>
      </c>
      <c r="J16" s="28">
        <f t="shared" si="0"/>
        <v>4784.3494199999986</v>
      </c>
      <c r="K16" s="29">
        <f t="shared" si="4"/>
        <v>1855.3822859999987</v>
      </c>
      <c r="L16" s="118"/>
      <c r="M16" s="20">
        <v>0.3</v>
      </c>
      <c r="N16" s="26">
        <f t="shared" si="5"/>
        <v>103.23502200000001</v>
      </c>
      <c r="O16" s="27">
        <f t="shared" si="11"/>
        <v>451.54094400000002</v>
      </c>
      <c r="P16" s="28">
        <f t="shared" si="1"/>
        <v>478.43494199999992</v>
      </c>
      <c r="Q16" s="29">
        <f t="shared" si="6"/>
        <v>26.893997999999897</v>
      </c>
      <c r="R16" s="69"/>
      <c r="S16" s="4">
        <v>14</v>
      </c>
      <c r="T16" s="26">
        <f t="shared" si="7"/>
        <v>4817.63436</v>
      </c>
      <c r="U16" s="27">
        <f t="shared" si="12"/>
        <v>20810.33496</v>
      </c>
      <c r="V16" s="28">
        <f t="shared" si="2"/>
        <v>47843.494199999994</v>
      </c>
      <c r="W16" s="29">
        <f t="shared" si="8"/>
        <v>27033.159239999994</v>
      </c>
      <c r="X16" s="78"/>
    </row>
    <row r="17" spans="1:24" ht="18" customHeight="1">
      <c r="A17" s="78"/>
      <c r="B17" s="7" t="s">
        <v>8</v>
      </c>
      <c r="C17" s="78"/>
      <c r="D17" s="12">
        <v>27.54</v>
      </c>
      <c r="E17" s="36">
        <f t="shared" si="9"/>
        <v>218.76099999999997</v>
      </c>
      <c r="F17" s="113"/>
      <c r="G17" s="4">
        <v>0.8</v>
      </c>
      <c r="H17" s="34">
        <f t="shared" si="3"/>
        <v>183.74688</v>
      </c>
      <c r="I17" s="27">
        <f t="shared" si="10"/>
        <v>3112.7140140000001</v>
      </c>
      <c r="J17" s="28">
        <f t="shared" si="0"/>
        <v>5473.4002199999995</v>
      </c>
      <c r="K17" s="29">
        <f t="shared" si="4"/>
        <v>2360.6862059999994</v>
      </c>
      <c r="L17" s="118"/>
      <c r="M17" s="20">
        <v>0.12</v>
      </c>
      <c r="N17" s="26">
        <f t="shared" si="5"/>
        <v>27.562031999999999</v>
      </c>
      <c r="O17" s="27">
        <f t="shared" si="11"/>
        <v>479.10297600000001</v>
      </c>
      <c r="P17" s="28">
        <f t="shared" si="1"/>
        <v>547.34002199999986</v>
      </c>
      <c r="Q17" s="29">
        <f t="shared" si="6"/>
        <v>68.23704599999985</v>
      </c>
      <c r="R17" s="69"/>
      <c r="S17" s="4">
        <v>17</v>
      </c>
      <c r="T17" s="26">
        <f t="shared" si="7"/>
        <v>3904.6212</v>
      </c>
      <c r="U17" s="27">
        <f t="shared" si="12"/>
        <v>24714.956160000002</v>
      </c>
      <c r="V17" s="28">
        <f t="shared" si="2"/>
        <v>54734.002199999988</v>
      </c>
      <c r="W17" s="29">
        <f t="shared" si="8"/>
        <v>30019.046039999987</v>
      </c>
      <c r="X17" s="78"/>
    </row>
    <row r="18" spans="1:24" ht="18" customHeight="1">
      <c r="A18" s="78"/>
      <c r="B18" s="7" t="s">
        <v>9</v>
      </c>
      <c r="C18" s="78"/>
      <c r="D18" s="12">
        <v>28.984999999999999</v>
      </c>
      <c r="E18" s="36">
        <f t="shared" si="9"/>
        <v>247.74599999999998</v>
      </c>
      <c r="F18" s="113"/>
      <c r="G18" s="4">
        <v>1.05</v>
      </c>
      <c r="H18" s="26">
        <f t="shared" si="3"/>
        <v>253.82164500000002</v>
      </c>
      <c r="I18" s="27">
        <f t="shared" si="10"/>
        <v>3366.5356590000001</v>
      </c>
      <c r="J18" s="28">
        <f t="shared" si="0"/>
        <v>6198.6049199999998</v>
      </c>
      <c r="K18" s="29">
        <f t="shared" si="4"/>
        <v>2832.0692609999996</v>
      </c>
      <c r="L18" s="118"/>
      <c r="M18" s="20">
        <v>0.35</v>
      </c>
      <c r="N18" s="26">
        <f t="shared" si="5"/>
        <v>84.607214999999982</v>
      </c>
      <c r="O18" s="27">
        <f t="shared" si="11"/>
        <v>563.71019100000001</v>
      </c>
      <c r="P18" s="28">
        <f t="shared" si="1"/>
        <v>619.86049199999991</v>
      </c>
      <c r="Q18" s="29">
        <f t="shared" si="6"/>
        <v>56.150300999999899</v>
      </c>
      <c r="R18" s="69"/>
      <c r="S18" s="4">
        <v>7</v>
      </c>
      <c r="T18" s="26">
        <f t="shared" si="7"/>
        <v>1692.1442999999999</v>
      </c>
      <c r="U18" s="27">
        <f t="shared" si="12"/>
        <v>26407.100460000001</v>
      </c>
      <c r="V18" s="28">
        <f t="shared" si="2"/>
        <v>61986.049199999994</v>
      </c>
      <c r="W18" s="29">
        <f t="shared" si="8"/>
        <v>35578.948739999993</v>
      </c>
      <c r="X18" s="78"/>
    </row>
    <row r="19" spans="1:24" ht="18" customHeight="1">
      <c r="A19" s="78"/>
      <c r="B19" s="7" t="s">
        <v>10</v>
      </c>
      <c r="C19" s="78"/>
      <c r="D19" s="12">
        <v>25.42</v>
      </c>
      <c r="E19" s="36">
        <f t="shared" si="9"/>
        <v>273.166</v>
      </c>
      <c r="F19" s="113"/>
      <c r="G19" s="4">
        <v>0.9</v>
      </c>
      <c r="H19" s="26">
        <f t="shared" si="3"/>
        <v>190.80252000000002</v>
      </c>
      <c r="I19" s="27">
        <f t="shared" si="10"/>
        <v>3557.3381790000003</v>
      </c>
      <c r="J19" s="28">
        <f t="shared" si="0"/>
        <v>6834.6133200000004</v>
      </c>
      <c r="K19" s="29">
        <f t="shared" si="4"/>
        <v>3277.2751410000001</v>
      </c>
      <c r="L19" s="118"/>
      <c r="M19" s="20">
        <v>0.28000000000000003</v>
      </c>
      <c r="N19" s="26">
        <f t="shared" si="5"/>
        <v>59.36078400000001</v>
      </c>
      <c r="O19" s="27">
        <f t="shared" si="11"/>
        <v>623.07097499999998</v>
      </c>
      <c r="P19" s="28">
        <f t="shared" si="1"/>
        <v>683.46133199999997</v>
      </c>
      <c r="Q19" s="29">
        <f t="shared" si="6"/>
        <v>60.390356999999995</v>
      </c>
      <c r="R19" s="69"/>
      <c r="S19" s="4">
        <v>9</v>
      </c>
      <c r="T19" s="26">
        <f t="shared" si="7"/>
        <v>1908.0252000000003</v>
      </c>
      <c r="U19" s="27">
        <f t="shared" si="12"/>
        <v>28315.125660000002</v>
      </c>
      <c r="V19" s="28">
        <f t="shared" si="2"/>
        <v>68346.133199999997</v>
      </c>
      <c r="W19" s="29">
        <f t="shared" si="8"/>
        <v>40031.007539999991</v>
      </c>
      <c r="X19" s="78"/>
    </row>
    <row r="20" spans="1:24" ht="18" customHeight="1">
      <c r="A20" s="78"/>
      <c r="B20" s="7" t="s">
        <v>11</v>
      </c>
      <c r="C20" s="78"/>
      <c r="D20" s="12">
        <v>22.32</v>
      </c>
      <c r="E20" s="36">
        <f t="shared" si="9"/>
        <v>295.48599999999999</v>
      </c>
      <c r="F20" s="113"/>
      <c r="G20" s="4">
        <v>0.8</v>
      </c>
      <c r="H20" s="26">
        <f t="shared" si="3"/>
        <v>148.91904000000002</v>
      </c>
      <c r="I20" s="27">
        <f t="shared" si="10"/>
        <v>3706.2572190000005</v>
      </c>
      <c r="J20" s="28">
        <f t="shared" si="0"/>
        <v>7393.0597199999993</v>
      </c>
      <c r="K20" s="29">
        <f t="shared" si="4"/>
        <v>3686.8025009999988</v>
      </c>
      <c r="L20" s="118"/>
      <c r="M20" s="20">
        <v>0.35</v>
      </c>
      <c r="N20" s="26">
        <f t="shared" si="5"/>
        <v>65.152079999999998</v>
      </c>
      <c r="O20" s="27">
        <f t="shared" si="11"/>
        <v>688.22305499999993</v>
      </c>
      <c r="P20" s="28">
        <f t="shared" si="1"/>
        <v>739.30597199999988</v>
      </c>
      <c r="Q20" s="29">
        <f t="shared" si="6"/>
        <v>51.082916999999952</v>
      </c>
      <c r="R20" s="69"/>
      <c r="S20" s="4">
        <v>10</v>
      </c>
      <c r="T20" s="26">
        <f t="shared" si="7"/>
        <v>1861.4879999999998</v>
      </c>
      <c r="U20" s="27">
        <f t="shared" si="12"/>
        <v>30176.613660000003</v>
      </c>
      <c r="V20" s="28">
        <f t="shared" si="2"/>
        <v>73930.597200000004</v>
      </c>
      <c r="W20" s="29">
        <f t="shared" si="8"/>
        <v>43753.983540000001</v>
      </c>
      <c r="X20" s="78"/>
    </row>
    <row r="21" spans="1:24" ht="18" customHeight="1">
      <c r="A21" s="78"/>
      <c r="B21" s="7" t="s">
        <v>12</v>
      </c>
      <c r="C21" s="78"/>
      <c r="D21" s="12">
        <v>26.35</v>
      </c>
      <c r="E21" s="36">
        <f t="shared" si="9"/>
        <v>321.83600000000001</v>
      </c>
      <c r="F21" s="113"/>
      <c r="G21" s="4">
        <v>0.7</v>
      </c>
      <c r="H21" s="26">
        <f t="shared" si="3"/>
        <v>153.8313</v>
      </c>
      <c r="I21" s="27">
        <f t="shared" si="10"/>
        <v>3860.0885190000004</v>
      </c>
      <c r="J21" s="28">
        <f t="shared" si="0"/>
        <v>8052.3367200000002</v>
      </c>
      <c r="K21" s="29">
        <f t="shared" si="4"/>
        <v>4192.2482010000003</v>
      </c>
      <c r="L21" s="118"/>
      <c r="M21" s="20">
        <v>0.25</v>
      </c>
      <c r="N21" s="26">
        <f t="shared" si="5"/>
        <v>54.939750000000004</v>
      </c>
      <c r="O21" s="27">
        <f t="shared" si="11"/>
        <v>743.16280499999993</v>
      </c>
      <c r="P21" s="28">
        <f t="shared" si="1"/>
        <v>805.23367199999996</v>
      </c>
      <c r="Q21" s="29">
        <f t="shared" si="6"/>
        <v>62.070867000000021</v>
      </c>
      <c r="R21" s="69"/>
      <c r="S21" s="4">
        <v>8</v>
      </c>
      <c r="T21" s="26">
        <f t="shared" si="7"/>
        <v>1758.0720000000001</v>
      </c>
      <c r="U21" s="27">
        <f t="shared" si="12"/>
        <v>31934.685660000003</v>
      </c>
      <c r="V21" s="28">
        <f t="shared" si="2"/>
        <v>80523.367199999993</v>
      </c>
      <c r="W21" s="29">
        <f t="shared" si="8"/>
        <v>48588.68153999999</v>
      </c>
      <c r="X21" s="78"/>
    </row>
    <row r="22" spans="1:24" ht="18" customHeight="1">
      <c r="A22" s="78"/>
      <c r="B22" s="7" t="s">
        <v>13</v>
      </c>
      <c r="C22" s="78"/>
      <c r="D22" s="12">
        <v>20.010000000000002</v>
      </c>
      <c r="E22" s="36">
        <f t="shared" si="9"/>
        <v>341.846</v>
      </c>
      <c r="F22" s="113"/>
      <c r="G22" s="4">
        <v>0.9</v>
      </c>
      <c r="H22" s="26">
        <f t="shared" si="3"/>
        <v>150.19506000000001</v>
      </c>
      <c r="I22" s="27">
        <f t="shared" si="10"/>
        <v>4010.2835790000004</v>
      </c>
      <c r="J22" s="28">
        <f t="shared" si="0"/>
        <v>8552.9869199999994</v>
      </c>
      <c r="K22" s="29">
        <f t="shared" si="4"/>
        <v>4542.7033409999985</v>
      </c>
      <c r="L22" s="118"/>
      <c r="M22" s="20">
        <v>0.1</v>
      </c>
      <c r="N22" s="26">
        <f t="shared" si="5"/>
        <v>16.688340000000004</v>
      </c>
      <c r="O22" s="27">
        <f t="shared" si="11"/>
        <v>759.85114499999997</v>
      </c>
      <c r="P22" s="28">
        <f t="shared" si="1"/>
        <v>855.29869199999996</v>
      </c>
      <c r="Q22" s="29">
        <f t="shared" si="6"/>
        <v>95.447546999999986</v>
      </c>
      <c r="R22" s="69"/>
      <c r="S22" s="4">
        <v>8</v>
      </c>
      <c r="T22" s="26">
        <f t="shared" si="7"/>
        <v>1335.0672000000002</v>
      </c>
      <c r="U22" s="27">
        <f t="shared" si="12"/>
        <v>33269.752860000001</v>
      </c>
      <c r="V22" s="28">
        <f t="shared" si="2"/>
        <v>85529.869200000001</v>
      </c>
      <c r="W22" s="29">
        <f t="shared" si="8"/>
        <v>52260.11634</v>
      </c>
      <c r="X22" s="78"/>
    </row>
    <row r="23" spans="1:24" ht="18" customHeight="1" thickBot="1">
      <c r="A23" s="79"/>
      <c r="B23" s="8" t="s">
        <v>14</v>
      </c>
      <c r="C23" s="79"/>
      <c r="D23" s="13">
        <v>23.405000000000001</v>
      </c>
      <c r="E23" s="37">
        <f>E22+D23</f>
        <v>365.25099999999998</v>
      </c>
      <c r="F23" s="114"/>
      <c r="G23" s="5">
        <v>1.65</v>
      </c>
      <c r="H23" s="30">
        <f t="shared" si="3"/>
        <v>322.07620500000002</v>
      </c>
      <c r="I23" s="31">
        <f>I22+H23</f>
        <v>4332.3597840000002</v>
      </c>
      <c r="J23" s="32">
        <f t="shared" si="0"/>
        <v>9138.5800199999994</v>
      </c>
      <c r="K23" s="33">
        <f t="shared" si="4"/>
        <v>4806.2202359999992</v>
      </c>
      <c r="L23" s="119"/>
      <c r="M23" s="21">
        <v>0.15</v>
      </c>
      <c r="N23" s="30">
        <f t="shared" si="5"/>
        <v>29.279655000000002</v>
      </c>
      <c r="O23" s="31">
        <f>O22+N23</f>
        <v>789.13080000000002</v>
      </c>
      <c r="P23" s="32">
        <f t="shared" si="1"/>
        <v>913.85800199999983</v>
      </c>
      <c r="Q23" s="33">
        <f t="shared" si="6"/>
        <v>124.72720199999981</v>
      </c>
      <c r="R23" s="70"/>
      <c r="S23" s="5">
        <v>10</v>
      </c>
      <c r="T23" s="30">
        <f t="shared" si="7"/>
        <v>1951.9770000000001</v>
      </c>
      <c r="U23" s="31">
        <f>U22+T23</f>
        <v>35221.729859999999</v>
      </c>
      <c r="V23" s="32">
        <f t="shared" si="2"/>
        <v>91385.800199999983</v>
      </c>
      <c r="W23" s="33">
        <f t="shared" si="8"/>
        <v>56164.070339999984</v>
      </c>
      <c r="X23" s="78"/>
    </row>
    <row r="24" spans="1:24" ht="51" customHeight="1" thickBot="1">
      <c r="A24" s="62" t="s">
        <v>26</v>
      </c>
      <c r="B24" s="63"/>
      <c r="C24" s="63"/>
      <c r="D24" s="63"/>
      <c r="E24" s="14">
        <f>SUM(D12:D23)</f>
        <v>365.25099999999998</v>
      </c>
      <c r="F24" s="9"/>
      <c r="G24" s="58" t="s">
        <v>23</v>
      </c>
      <c r="H24" s="59"/>
      <c r="I24" s="59"/>
      <c r="J24" s="59"/>
      <c r="K24" s="15">
        <f>K23</f>
        <v>4806.2202359999992</v>
      </c>
      <c r="L24" s="10"/>
      <c r="M24" s="58" t="s">
        <v>24</v>
      </c>
      <c r="N24" s="59"/>
      <c r="O24" s="59"/>
      <c r="P24" s="59"/>
      <c r="Q24" s="15">
        <f>Q23</f>
        <v>124.72720199999981</v>
      </c>
      <c r="R24" s="10"/>
      <c r="S24" s="60" t="s">
        <v>25</v>
      </c>
      <c r="T24" s="61"/>
      <c r="U24" s="61"/>
      <c r="V24" s="61"/>
      <c r="W24" s="18">
        <f>W23</f>
        <v>56164.070339999984</v>
      </c>
      <c r="X24" s="78"/>
    </row>
    <row r="25" spans="1:24" s="1" customFormat="1" ht="25.5" customHeight="1">
      <c r="A25" s="100" t="s">
        <v>34</v>
      </c>
      <c r="B25" s="101"/>
      <c r="C25" s="101"/>
      <c r="D25" s="101"/>
      <c r="E25" s="101"/>
      <c r="F25" s="102"/>
      <c r="G25" s="101"/>
      <c r="H25" s="102"/>
      <c r="I25" s="102"/>
      <c r="J25" s="102"/>
      <c r="K25" s="102"/>
      <c r="L25" s="102"/>
      <c r="M25" s="101"/>
      <c r="N25" s="101"/>
      <c r="O25" s="101"/>
      <c r="P25" s="101"/>
      <c r="Q25" s="101"/>
      <c r="R25" s="102"/>
      <c r="S25" s="102"/>
      <c r="T25" s="101"/>
      <c r="U25" s="101"/>
      <c r="V25" s="101"/>
      <c r="W25" s="101"/>
      <c r="X25" s="78"/>
    </row>
    <row r="26" spans="1:24" s="1" customFormat="1" ht="25.5" customHeight="1">
      <c r="A26" s="49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78"/>
    </row>
    <row r="27" spans="1:24" s="1" customFormat="1" ht="25.5" customHeight="1">
      <c r="A27" s="49" t="s">
        <v>35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78"/>
    </row>
    <row r="28" spans="1:24" s="1" customFormat="1" ht="25.5" customHeight="1" thickBot="1">
      <c r="A28" s="115" t="s">
        <v>36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79"/>
    </row>
    <row r="29" spans="1:24" ht="24.75" customHeight="1">
      <c r="A29" s="99" t="s">
        <v>53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</sheetData>
  <sheetProtection password="FC18" sheet="1" objects="1" scenarios="1" selectLockedCells="1"/>
  <mergeCells count="57">
    <mergeCell ref="A29:W29"/>
    <mergeCell ref="A27:W27"/>
    <mergeCell ref="A25:W25"/>
    <mergeCell ref="A3:D3"/>
    <mergeCell ref="A5:I5"/>
    <mergeCell ref="A6:I6"/>
    <mergeCell ref="A7:I7"/>
    <mergeCell ref="A4:I4"/>
    <mergeCell ref="A8:X8"/>
    <mergeCell ref="X12:X28"/>
    <mergeCell ref="F12:F23"/>
    <mergeCell ref="A28:W28"/>
    <mergeCell ref="M9:Q9"/>
    <mergeCell ref="G9:K9"/>
    <mergeCell ref="L12:L23"/>
    <mergeCell ref="G24:J24"/>
    <mergeCell ref="S9:W9"/>
    <mergeCell ref="T10:T11"/>
    <mergeCell ref="A1:X1"/>
    <mergeCell ref="A2:J2"/>
    <mergeCell ref="K2:R2"/>
    <mergeCell ref="S2:X2"/>
    <mergeCell ref="G3:X3"/>
    <mergeCell ref="E3:F3"/>
    <mergeCell ref="A24:D24"/>
    <mergeCell ref="D9:E9"/>
    <mergeCell ref="D10:D11"/>
    <mergeCell ref="E10:E11"/>
    <mergeCell ref="R12:R23"/>
    <mergeCell ref="R9:R11"/>
    <mergeCell ref="B9:B11"/>
    <mergeCell ref="C9:C11"/>
    <mergeCell ref="F9:F11"/>
    <mergeCell ref="L9:L11"/>
    <mergeCell ref="A9:A23"/>
    <mergeCell ref="C12:C23"/>
    <mergeCell ref="P10:P11"/>
    <mergeCell ref="Q10:Q11"/>
    <mergeCell ref="S10:S11"/>
    <mergeCell ref="M24:P24"/>
    <mergeCell ref="S24:V24"/>
    <mergeCell ref="U10:U11"/>
    <mergeCell ref="V10:V11"/>
    <mergeCell ref="W10:W11"/>
    <mergeCell ref="A26:W26"/>
    <mergeCell ref="K4:W4"/>
    <mergeCell ref="K5:X5"/>
    <mergeCell ref="K6:X6"/>
    <mergeCell ref="K7:X7"/>
    <mergeCell ref="G10:G11"/>
    <mergeCell ref="H10:H11"/>
    <mergeCell ref="I10:I11"/>
    <mergeCell ref="J10:J11"/>
    <mergeCell ref="K10:K11"/>
    <mergeCell ref="M10:M11"/>
    <mergeCell ref="N10:N11"/>
    <mergeCell ref="O10:O11"/>
  </mergeCells>
  <phoneticPr fontId="1" type="noConversion"/>
  <printOptions horizontalCentered="1" verticalCentered="1" gridLines="1"/>
  <pageMargins left="0.44" right="0.44" top="0.5" bottom="0.37" header="0.3" footer="0.5"/>
  <pageSetup paperSize="17" scale="79" orientation="landscape" r:id="rId1"/>
  <headerFooter alignWithMargins="0">
    <oddHeader>&amp;C&amp;"Arial,Bold"&amp;20SPREADSHEET for TN, TP and TSS  Performance-based Credit Loads Calculation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86D0190D514EB4B282CB25D20A62" ma:contentTypeVersion="3" ma:contentTypeDescription="Create a new document." ma:contentTypeScope="" ma:versionID="615f4441cdd3e5f0ee916eff098ffd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3FA650-B5D6-4820-BB34-CF7DE7E28BF1}"/>
</file>

<file path=customXml/itemProps2.xml><?xml version="1.0" encoding="utf-8"?>
<ds:datastoreItem xmlns:ds="http://schemas.openxmlformats.org/officeDocument/2006/customXml" ds:itemID="{626BD0DD-329C-4403-ACD4-B55D948E7702}"/>
</file>

<file path=customXml/itemProps3.xml><?xml version="1.0" encoding="utf-8"?>
<ds:datastoreItem xmlns:ds="http://schemas.openxmlformats.org/officeDocument/2006/customXml" ds:itemID="{6823AD67-B424-4C8B-B28F-5A7F54411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SAMPLE_FORM</vt:lpstr>
      <vt:lpstr>SAMPLE_FORM!Print_Area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2013-09-17T15:58:52Z</cp:lastPrinted>
  <dcterms:created xsi:type="dcterms:W3CDTF">2009-01-26T18:52:59Z</dcterms:created>
  <dcterms:modified xsi:type="dcterms:W3CDTF">2018-08-21T15:51:37Z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0x010100F47486D0190D514EB4B282CB25D20A62</vt:lpwstr>
  </property>
</Properties>
</file>