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dietz\Desktop\"/>
    </mc:Choice>
  </mc:AlternateContent>
  <xr:revisionPtr revIDLastSave="0" documentId="8_{2B5D5908-46A4-4B5D-A78B-97B2AFE19C85}" xr6:coauthVersionLast="47" xr6:coauthVersionMax="47" xr10:uidLastSave="{00000000-0000-0000-0000-000000000000}"/>
  <bookViews>
    <workbookView xWindow="3870" yWindow="2400" windowWidth="21600" windowHeight="11385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7" i="1" l="1"/>
  <c r="B23" i="1"/>
  <c r="B26" i="1"/>
  <c r="E6" i="1"/>
  <c r="F6" i="1"/>
  <c r="B9" i="1"/>
  <c r="B12" i="1"/>
  <c r="B13" i="1" s="1"/>
  <c r="B28" i="1" l="1"/>
  <c r="B14" i="1"/>
</calcChain>
</file>

<file path=xl/sharedStrings.xml><?xml version="1.0" encoding="utf-8"?>
<sst xmlns="http://schemas.openxmlformats.org/spreadsheetml/2006/main" count="32" uniqueCount="23">
  <si>
    <t># of septic EDU &lt; 10/1/08</t>
  </si>
  <si>
    <t>Total EDU - Project</t>
  </si>
  <si>
    <t>Cost per EDU</t>
  </si>
  <si>
    <t>&lt; 300K/yr</t>
  </si>
  <si>
    <t>&gt; $300K/ yr</t>
  </si>
  <si>
    <t>Results</t>
  </si>
  <si>
    <t>Check</t>
  </si>
  <si>
    <t xml:space="preserve">Project Name: </t>
  </si>
  <si>
    <t xml:space="preserve">Total Max BRF Grant </t>
  </si>
  <si>
    <t>Total Project Cost- septic to sewer</t>
  </si>
  <si>
    <t xml:space="preserve">Homeowner Data </t>
  </si>
  <si>
    <t>Income</t>
  </si>
  <si>
    <t>&gt;&gt;&gt;  # EDU</t>
  </si>
  <si>
    <t># of septic EDU &gt; 10/1/08 (ineligible)</t>
  </si>
  <si>
    <t># of vacant lots  (ineligible)</t>
  </si>
  <si>
    <t>Attachment 1</t>
  </si>
  <si>
    <t>(50 @ $ 9,375)</t>
  </si>
  <si>
    <t>EDU: Equivalent dwelling units</t>
  </si>
  <si>
    <t>75% Grant for Small Businesses</t>
  </si>
  <si>
    <t>Is cost/edu &lt; 25,000</t>
  </si>
  <si>
    <t>(45 @ $23,750) + (5 @ $11,875) = $890,625</t>
  </si>
  <si>
    <t>Is 50% cost/edu &lt; 12,500</t>
  </si>
  <si>
    <t>For Profit Business Data   (50% grant of eligible costs or max of 12,5000, whichever is lower)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</si>
</sst>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0"/>
      <name val="Calibri"/>
      <family val="2"/>
    </font>
    <font>
      <b/>
      <sz val="14"/>
      <color rgb="FFFF0000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</cellStyleXfs>
  <cellXfs count="31">
    <xf numFmtId="0" fontId="0" fillId="0" borderId="0" xfId="0"/>
    <xf numFmtId="0" fontId="0" fillId="0" borderId="1" xfId="0" applyBorder="1" applyAlignment="1">
      <alignment horizontal="center"/>
    </xf>
    <xf numFmtId="164" fontId="0" fillId="0" borderId="0" xfId="0" applyNumberFormat="1"/>
    <xf numFmtId="0" fontId="0" fillId="0" borderId="2" xfId="0" applyBorder="1"/>
    <xf numFmtId="0" fontId="0" fillId="0" borderId="3" xfId="0" applyBorder="1"/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2" xfId="0" quotePrefix="1" applyBorder="1"/>
    <xf numFmtId="0" fontId="0" fillId="0" borderId="0" xfId="0" applyAlignment="1">
      <alignment horizontal="center"/>
    </xf>
    <xf numFmtId="0" fontId="0" fillId="0" borderId="7" xfId="0" applyBorder="1" applyAlignment="1">
      <alignment horizontal="center"/>
    </xf>
    <xf numFmtId="0" fontId="0" fillId="0" borderId="7" xfId="0" applyBorder="1"/>
    <xf numFmtId="164" fontId="1" fillId="0" borderId="8" xfId="1" applyNumberFormat="1" applyFont="1" applyBorder="1"/>
    <xf numFmtId="0" fontId="0" fillId="0" borderId="8" xfId="0" applyBorder="1"/>
    <xf numFmtId="0" fontId="0" fillId="0" borderId="9" xfId="0" applyBorder="1"/>
    <xf numFmtId="0" fontId="4" fillId="0" borderId="0" xfId="0" applyFont="1"/>
    <xf numFmtId="0" fontId="5" fillId="0" borderId="1" xfId="0" applyFont="1" applyBorder="1"/>
    <xf numFmtId="164" fontId="1" fillId="0" borderId="6" xfId="1" applyNumberFormat="1" applyFont="1" applyFill="1" applyBorder="1"/>
    <xf numFmtId="164" fontId="1" fillId="0" borderId="7" xfId="1" applyNumberFormat="1" applyFont="1" applyFill="1" applyBorder="1"/>
    <xf numFmtId="0" fontId="6" fillId="0" borderId="7" xfId="2" applyFont="1" applyFill="1" applyBorder="1" applyAlignment="1" applyProtection="1">
      <alignment horizontal="center"/>
    </xf>
    <xf numFmtId="0" fontId="3" fillId="0" borderId="3" xfId="0" applyFont="1" applyBorder="1"/>
    <xf numFmtId="164" fontId="1" fillId="0" borderId="0" xfId="1" applyNumberFormat="1" applyFont="1" applyFill="1" applyBorder="1"/>
    <xf numFmtId="164" fontId="3" fillId="2" borderId="9" xfId="1" applyNumberFormat="1" applyFont="1" applyFill="1" applyBorder="1"/>
    <xf numFmtId="0" fontId="5" fillId="0" borderId="10" xfId="0" applyFont="1" applyBorder="1"/>
    <xf numFmtId="0" fontId="7" fillId="0" borderId="10" xfId="0" applyFont="1" applyBorder="1"/>
    <xf numFmtId="0" fontId="8" fillId="0" borderId="0" xfId="0" applyFont="1"/>
    <xf numFmtId="0" fontId="0" fillId="3" borderId="0" xfId="0" applyFill="1" applyAlignment="1">
      <alignment horizontal="center"/>
    </xf>
    <xf numFmtId="0" fontId="0" fillId="3" borderId="0" xfId="0" applyFill="1"/>
    <xf numFmtId="164" fontId="0" fillId="3" borderId="0" xfId="0" applyNumberFormat="1" applyFill="1"/>
    <xf numFmtId="0" fontId="5" fillId="0" borderId="0" xfId="0" applyFont="1"/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=@IF(B8%3C20000,Yes,No)" TargetMode="External"/><Relationship Id="rId1" Type="http://schemas.openxmlformats.org/officeDocument/2006/relationships/hyperlink" Target="mailto:=@IF(B8%3C20000,Yes,No)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1"/>
  <sheetViews>
    <sheetView tabSelected="1" workbookViewId="0"/>
  </sheetViews>
  <sheetFormatPr defaultRowHeight="15" x14ac:dyDescent="0.25"/>
  <cols>
    <col min="1" max="1" width="35.7109375" customWidth="1"/>
    <col min="2" max="2" width="18.140625" customWidth="1"/>
    <col min="3" max="3" width="13" customWidth="1"/>
    <col min="4" max="4" width="11.42578125" customWidth="1"/>
    <col min="5" max="5" width="12" customWidth="1"/>
    <col min="6" max="6" width="14.85546875" customWidth="1"/>
  </cols>
  <sheetData>
    <row r="1" spans="1:6" ht="26.25" x14ac:dyDescent="0.4">
      <c r="D1" s="26" t="s">
        <v>15</v>
      </c>
    </row>
    <row r="3" spans="1:6" ht="21" x14ac:dyDescent="0.35">
      <c r="A3" s="16" t="s">
        <v>7</v>
      </c>
      <c r="B3" s="30"/>
      <c r="C3" s="30"/>
      <c r="D3" s="30"/>
      <c r="E3" s="30"/>
      <c r="F3" s="30"/>
    </row>
    <row r="4" spans="1:6" ht="15.75" thickBot="1" x14ac:dyDescent="0.3"/>
    <row r="5" spans="1:6" ht="18.75" x14ac:dyDescent="0.3">
      <c r="A5" s="25" t="s">
        <v>10</v>
      </c>
      <c r="B5" s="6"/>
      <c r="C5" s="6" t="s">
        <v>11</v>
      </c>
      <c r="D5" s="7" t="s">
        <v>3</v>
      </c>
      <c r="E5" s="7" t="s">
        <v>4</v>
      </c>
      <c r="F5" s="8" t="s">
        <v>6</v>
      </c>
    </row>
    <row r="6" spans="1:6" x14ac:dyDescent="0.25">
      <c r="A6" s="9" t="s">
        <v>0</v>
      </c>
      <c r="B6" s="27">
        <v>50</v>
      </c>
      <c r="C6" t="s">
        <v>12</v>
      </c>
      <c r="D6" s="27">
        <v>45</v>
      </c>
      <c r="E6" s="27">
        <f>+B6-D6</f>
        <v>5</v>
      </c>
      <c r="F6" s="11" t="str">
        <f>IF(E6&lt;0, "error","ok")</f>
        <v>ok</v>
      </c>
    </row>
    <row r="7" spans="1:6" x14ac:dyDescent="0.25">
      <c r="A7" s="3" t="s">
        <v>13</v>
      </c>
      <c r="B7" s="10">
        <v>10</v>
      </c>
      <c r="F7" s="12"/>
    </row>
    <row r="8" spans="1:6" x14ac:dyDescent="0.25">
      <c r="A8" s="9" t="s">
        <v>14</v>
      </c>
      <c r="B8" s="1">
        <v>20</v>
      </c>
      <c r="F8" s="12"/>
    </row>
    <row r="9" spans="1:6" ht="15.75" thickBot="1" x14ac:dyDescent="0.3">
      <c r="A9" s="3" t="s">
        <v>1</v>
      </c>
      <c r="B9" s="5">
        <f>SUM(B6:B8)</f>
        <v>80</v>
      </c>
      <c r="F9" s="12"/>
    </row>
    <row r="10" spans="1:6" ht="16.5" thickTop="1" thickBot="1" x14ac:dyDescent="0.3">
      <c r="A10" s="4" t="s">
        <v>9</v>
      </c>
      <c r="B10" s="13">
        <v>1900000</v>
      </c>
      <c r="C10" s="14"/>
      <c r="D10" s="14"/>
      <c r="E10" s="14"/>
      <c r="F10" s="15"/>
    </row>
    <row r="11" spans="1:6" ht="18.75" x14ac:dyDescent="0.3">
      <c r="A11" s="24" t="s">
        <v>5</v>
      </c>
      <c r="B11" s="18"/>
    </row>
    <row r="12" spans="1:6" x14ac:dyDescent="0.25">
      <c r="A12" s="3" t="s">
        <v>2</v>
      </c>
      <c r="B12" s="19">
        <f>+B10/B9</f>
        <v>23750</v>
      </c>
    </row>
    <row r="13" spans="1:6" x14ac:dyDescent="0.25">
      <c r="A13" s="3" t="s">
        <v>19</v>
      </c>
      <c r="B13" s="20" t="str">
        <f>IF(B12&lt;25000,"Yes","No")</f>
        <v>Yes</v>
      </c>
    </row>
    <row r="14" spans="1:6" ht="15.75" thickBot="1" x14ac:dyDescent="0.3">
      <c r="A14" s="21" t="s">
        <v>8</v>
      </c>
      <c r="B14" s="23">
        <f>IF(B13="yes",+(B12*D6+(B12*E6)/2),(25000*D6+(25000*E6/2)))</f>
        <v>1128125</v>
      </c>
      <c r="C14" s="28" t="s">
        <v>20</v>
      </c>
      <c r="D14" s="29"/>
      <c r="E14" s="29"/>
    </row>
    <row r="15" spans="1:6" x14ac:dyDescent="0.25">
      <c r="B15" s="22"/>
    </row>
    <row r="16" spans="1:6" x14ac:dyDescent="0.25">
      <c r="E16">
        <v>1068750</v>
      </c>
      <c r="F16">
        <v>59375</v>
      </c>
    </row>
    <row r="17" spans="1:6" ht="21" x14ac:dyDescent="0.35">
      <c r="A17" s="16" t="s">
        <v>7</v>
      </c>
      <c r="B17" s="17"/>
      <c r="C17" s="17"/>
      <c r="D17" s="17"/>
      <c r="E17" s="17"/>
      <c r="F17" s="17"/>
    </row>
    <row r="18" spans="1:6" ht="15.75" thickBot="1" x14ac:dyDescent="0.3"/>
    <row r="19" spans="1:6" ht="18.75" x14ac:dyDescent="0.3">
      <c r="A19" s="25" t="s">
        <v>22</v>
      </c>
      <c r="B19" s="6"/>
      <c r="C19" s="6"/>
      <c r="D19" s="7"/>
      <c r="E19" s="7"/>
      <c r="F19" s="8"/>
    </row>
    <row r="20" spans="1:6" x14ac:dyDescent="0.25">
      <c r="A20" s="9" t="s">
        <v>0</v>
      </c>
      <c r="B20" s="27">
        <v>50</v>
      </c>
      <c r="D20" s="10"/>
      <c r="E20" s="10"/>
      <c r="F20" s="11"/>
    </row>
    <row r="21" spans="1:6" x14ac:dyDescent="0.25">
      <c r="A21" s="3" t="s">
        <v>13</v>
      </c>
      <c r="B21" s="10">
        <v>10</v>
      </c>
      <c r="F21" s="12"/>
    </row>
    <row r="22" spans="1:6" x14ac:dyDescent="0.25">
      <c r="A22" s="9" t="s">
        <v>14</v>
      </c>
      <c r="B22" s="1">
        <v>20</v>
      </c>
      <c r="F22" s="12"/>
    </row>
    <row r="23" spans="1:6" ht="15.75" thickBot="1" x14ac:dyDescent="0.3">
      <c r="A23" s="3" t="s">
        <v>1</v>
      </c>
      <c r="B23" s="5">
        <f>SUM(B20:B22)</f>
        <v>80</v>
      </c>
      <c r="F23" s="12"/>
    </row>
    <row r="24" spans="1:6" ht="16.5" thickTop="1" thickBot="1" x14ac:dyDescent="0.3">
      <c r="A24" s="4" t="s">
        <v>9</v>
      </c>
      <c r="B24" s="13">
        <v>1900000</v>
      </c>
      <c r="C24" s="14"/>
      <c r="D24" s="14"/>
      <c r="E24" s="14"/>
      <c r="F24" s="15"/>
    </row>
    <row r="25" spans="1:6" ht="18.75" x14ac:dyDescent="0.3">
      <c r="A25" s="24" t="s">
        <v>5</v>
      </c>
      <c r="B25" s="18"/>
    </row>
    <row r="26" spans="1:6" x14ac:dyDescent="0.25">
      <c r="A26" s="3" t="s">
        <v>2</v>
      </c>
      <c r="B26" s="19">
        <f>+B24/B23</f>
        <v>23750</v>
      </c>
    </row>
    <row r="27" spans="1:6" x14ac:dyDescent="0.25">
      <c r="A27" s="3" t="s">
        <v>21</v>
      </c>
      <c r="B27" s="20" t="str">
        <f>IF(B26/2&lt;12500,"Yes","No")</f>
        <v>Yes</v>
      </c>
    </row>
    <row r="28" spans="1:6" ht="15.75" thickBot="1" x14ac:dyDescent="0.3">
      <c r="A28" s="21" t="s">
        <v>8</v>
      </c>
      <c r="B28" s="23">
        <f>IF(B27="yes",B26/2*B20,10000*B20)</f>
        <v>593750</v>
      </c>
      <c r="C28" s="28" t="s">
        <v>16</v>
      </c>
      <c r="D28" s="2"/>
      <c r="E28" s="2"/>
    </row>
    <row r="30" spans="1:6" x14ac:dyDescent="0.25">
      <c r="A30" t="s">
        <v>17</v>
      </c>
    </row>
    <row r="31" spans="1:6" x14ac:dyDescent="0.25">
      <c r="A31" t="s">
        <v>18</v>
      </c>
    </row>
  </sheetData>
  <hyperlinks>
    <hyperlink ref="B13" r:id="rId1" display="=@IF(B8&lt;20000,Yes,No)" xr:uid="{00000000-0004-0000-0000-000000000000}"/>
    <hyperlink ref="B27" r:id="rId2" display="=@IF(B8&lt;20000,Yes,No)" xr:uid="{00000000-0004-0000-0000-000001000000}"/>
  </hyperlinks>
  <pageMargins left="0.7" right="0.7" top="0.75" bottom="0.75" header="0.3" footer="0.3"/>
  <pageSetup scale="88" orientation="portrait"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D0FAFE6ABFD38488804213656AC2B01" ma:contentTypeVersion="12" ma:contentTypeDescription="Create a new document." ma:contentTypeScope="" ma:versionID="36ae21acf6b066dbb35b0146f66c8c10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0f1c3a5fe40b69cf375f6490498fc6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FFF3FA75-92B9-44A4-972F-E60D50196D9D}"/>
</file>

<file path=customXml/itemProps2.xml><?xml version="1.0" encoding="utf-8"?>
<ds:datastoreItem xmlns:ds="http://schemas.openxmlformats.org/officeDocument/2006/customXml" ds:itemID="{CCA81F4B-90E9-44F0-A020-A313583F3E3E}"/>
</file>

<file path=customXml/itemProps3.xml><?xml version="1.0" encoding="utf-8"?>
<ds:datastoreItem xmlns:ds="http://schemas.openxmlformats.org/officeDocument/2006/customXml" ds:itemID="{822A338E-8CA2-44C4-9924-F61652F89A4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MDE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sal</dc:creator>
  <cp:lastModifiedBy>Elaine Dietz</cp:lastModifiedBy>
  <cp:lastPrinted>2019-07-16T12:35:44Z</cp:lastPrinted>
  <dcterms:created xsi:type="dcterms:W3CDTF">2017-03-27T16:18:19Z</dcterms:created>
  <dcterms:modified xsi:type="dcterms:W3CDTF">2022-12-16T18:34:58Z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0x010100CD0FAFE6ABFD38488804213656AC2B01</vt:lpwstr>
  </property>
</Properties>
</file>