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25" windowHeight="7410" activeTab="0"/>
  </bookViews>
  <sheets>
    <sheet name="RISER" sheetId="1" r:id="rId1"/>
    <sheet name="FLOW GRAPH" sheetId="2" r:id="rId2"/>
  </sheets>
  <definedNames>
    <definedName name="_xlnm.Print_Area" localSheetId="0">'RISER'!$A$1:$G$47</definedName>
    <definedName name="_xlnm.Print_Area">'RISER'!$A$1:$G$47</definedName>
    <definedName name="Print_Area_MI" localSheetId="0">'RISER'!$A$1:$G$47</definedName>
    <definedName name="PRINT_AREA_MI">'RISER'!$A$1:$G$47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<sst xmlns="http://schemas.openxmlformats.org/spreadsheetml/2006/main" count="33" uniqueCount="29">
  <si>
    <t>INPUT DATA:</t>
  </si>
  <si>
    <t xml:space="preserve">  RISER DIAMETER  =</t>
  </si>
  <si>
    <t xml:space="preserve">  RISER CREST EL. =</t>
  </si>
  <si>
    <t xml:space="preserve">  ELEV INCREMENT  =</t>
  </si>
  <si>
    <t>OUTPUT DATA:</t>
  </si>
  <si>
    <t xml:space="preserve">  (BELOW OR @ EL.)</t>
  </si>
  <si>
    <t xml:space="preserve">  (ABOVE OR @ EL.)</t>
  </si>
  <si>
    <t>Weir Flow:</t>
  </si>
  <si>
    <t>ELEV</t>
  </si>
  <si>
    <t>[NGVD]</t>
  </si>
  <si>
    <t>RISER EQUATIONS:</t>
  </si>
  <si>
    <t>HEAD</t>
  </si>
  <si>
    <t>[feet]</t>
  </si>
  <si>
    <t>Developed by Bruce Harrington, 2/93</t>
  </si>
  <si>
    <t>WEIR</t>
  </si>
  <si>
    <t>FLOW</t>
  </si>
  <si>
    <t>[cfs]</t>
  </si>
  <si>
    <t>inches</t>
  </si>
  <si>
    <t>NGVD</t>
  </si>
  <si>
    <t>feet</t>
  </si>
  <si>
    <t>Orifice Flow:</t>
  </si>
  <si>
    <t>ORIFICE</t>
  </si>
  <si>
    <t>CONTROL.</t>
  </si>
  <si>
    <r>
      <t>H</t>
    </r>
    <r>
      <rPr>
        <vertAlign val="superscript"/>
        <sz val="11"/>
        <color indexed="8"/>
        <rFont val="Times New Roman"/>
        <family val="1"/>
      </rPr>
      <t>1.5</t>
    </r>
  </si>
  <si>
    <r>
      <t>H</t>
    </r>
    <r>
      <rPr>
        <vertAlign val="superscript"/>
        <sz val="11"/>
        <color indexed="8"/>
        <rFont val="Times New Roman"/>
        <family val="1"/>
      </rPr>
      <t>0.5</t>
    </r>
  </si>
  <si>
    <r>
      <t xml:space="preserve"> WEIR EQUATION:    </t>
    </r>
    <r>
      <rPr>
        <b/>
        <sz val="11"/>
        <color indexed="8"/>
        <rFont val="Times New Roman"/>
        <family val="1"/>
      </rPr>
      <t>Qw =</t>
    </r>
    <r>
      <rPr>
        <sz val="11"/>
        <color indexed="8"/>
        <rFont val="Times New Roman"/>
        <family val="1"/>
      </rPr>
      <t xml:space="preserve"> </t>
    </r>
  </si>
  <si>
    <r>
      <t xml:space="preserve"> ORIFICE EQUATION: </t>
    </r>
    <r>
      <rPr>
        <b/>
        <sz val="11"/>
        <color indexed="8"/>
        <rFont val="Times New Roman"/>
        <family val="1"/>
      </rPr>
      <t>Qo =</t>
    </r>
  </si>
  <si>
    <r>
      <t xml:space="preserve">     </t>
    </r>
    <r>
      <rPr>
        <b/>
        <sz val="20"/>
        <rFont val="Times New Roman"/>
        <family val="1"/>
      </rPr>
      <t>RISER FLOW FOR YOUR DAM</t>
    </r>
  </si>
  <si>
    <t>48" Diameter Riser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</si>
</sst>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0.00_)"/>
    <numFmt numFmtId="166" formatCode="0.0_)"/>
    <numFmt numFmtId="167" formatCode="mm/dd/yy_)"/>
  </numFmts>
  <fonts count="15">
    <font>
      <sz val="12"/>
      <name val="Courier"/>
      <family val="0"/>
    </font>
    <font>
      <sz val="12"/>
      <name val="Tahoma"/>
      <family val="0"/>
    </font>
    <font>
      <sz val="12"/>
      <color indexed="8"/>
      <name val="Courie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1.5"/>
      <name val="Tahoma"/>
      <family val="2"/>
    </font>
    <font>
      <sz val="32.5"/>
      <name val="Tahoma"/>
      <family val="0"/>
    </font>
    <font>
      <b/>
      <sz val="14.25"/>
      <name val="Tahoma"/>
      <family val="2"/>
    </font>
    <font>
      <b/>
      <sz val="21.25"/>
      <name val="Tahoma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20"/>
      <name val="Times New Roman"/>
      <family val="1"/>
    </font>
    <font>
      <b/>
      <sz val="13.5"/>
      <name val="Tahoma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medium"/>
      <right style="dashed"/>
      <top style="double"/>
      <bottom style="dashed"/>
    </border>
    <border>
      <left style="medium"/>
      <right style="dashed"/>
      <top>
        <color indexed="63"/>
      </top>
      <bottom style="double"/>
    </border>
    <border>
      <left style="dashed"/>
      <right style="dashed"/>
      <top>
        <color indexed="63"/>
      </top>
      <bottom style="double"/>
    </border>
    <border>
      <left style="dashed"/>
      <right style="medium"/>
      <top>
        <color indexed="63"/>
      </top>
      <bottom style="double"/>
    </border>
    <border>
      <left style="dashed"/>
      <right style="dashed"/>
      <top style="double"/>
      <bottom style="dashed"/>
    </border>
    <border>
      <left style="dashed"/>
      <right style="medium"/>
      <top style="double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/>
    </xf>
    <xf numFmtId="167" fontId="3" fillId="0" borderId="0" xfId="0" applyNumberFormat="1" applyFont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Continuous"/>
      <protection locked="0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 applyProtection="1">
      <alignment/>
      <protection/>
    </xf>
    <xf numFmtId="0" fontId="4" fillId="0" borderId="2" xfId="0" applyFont="1" applyFill="1" applyBorder="1" applyAlignment="1">
      <alignment/>
    </xf>
    <xf numFmtId="166" fontId="4" fillId="0" borderId="2" xfId="0" applyNumberFormat="1" applyFont="1" applyFill="1" applyBorder="1" applyAlignment="1" applyProtection="1">
      <alignment/>
      <protection locked="0"/>
    </xf>
    <xf numFmtId="0" fontId="4" fillId="0" borderId="3" xfId="0" applyFont="1" applyFill="1" applyBorder="1" applyAlignment="1" applyProtection="1">
      <alignment/>
      <protection/>
    </xf>
    <xf numFmtId="0" fontId="4" fillId="0" borderId="4" xfId="0" applyFont="1" applyFill="1" applyBorder="1" applyAlignment="1" applyProtection="1">
      <alignment/>
      <protection/>
    </xf>
    <xf numFmtId="0" fontId="3" fillId="0" borderId="5" xfId="0" applyFont="1" applyBorder="1" applyAlignment="1" applyProtection="1">
      <alignment horizontal="left"/>
      <protection/>
    </xf>
    <xf numFmtId="0" fontId="4" fillId="0" borderId="6" xfId="0" applyFont="1" applyFill="1" applyBorder="1" applyAlignment="1" applyProtection="1">
      <alignment/>
      <protection/>
    </xf>
    <xf numFmtId="0" fontId="3" fillId="0" borderId="7" xfId="0" applyFont="1" applyBorder="1" applyAlignment="1">
      <alignment/>
    </xf>
    <xf numFmtId="0" fontId="3" fillId="0" borderId="7" xfId="0" applyFont="1" applyBorder="1" applyAlignment="1" applyProtection="1">
      <alignment/>
      <protection locked="0"/>
    </xf>
    <xf numFmtId="0" fontId="3" fillId="0" borderId="8" xfId="0" applyFont="1" applyBorder="1" applyAlignment="1" applyProtection="1">
      <alignment horizontal="left"/>
      <protection/>
    </xf>
    <xf numFmtId="0" fontId="4" fillId="0" borderId="2" xfId="0" applyFont="1" applyFill="1" applyBorder="1" applyAlignment="1">
      <alignment horizontal="right"/>
    </xf>
    <xf numFmtId="165" fontId="4" fillId="0" borderId="2" xfId="0" applyNumberFormat="1" applyFont="1" applyFill="1" applyBorder="1" applyAlignment="1" applyProtection="1">
      <alignment/>
      <protection/>
    </xf>
    <xf numFmtId="166" fontId="3" fillId="0" borderId="0" xfId="0" applyNumberFormat="1" applyFont="1" applyBorder="1" applyAlignment="1" applyProtection="1">
      <alignment/>
      <protection/>
    </xf>
    <xf numFmtId="0" fontId="3" fillId="0" borderId="5" xfId="0" applyFont="1" applyBorder="1" applyAlignment="1">
      <alignment/>
    </xf>
    <xf numFmtId="0" fontId="4" fillId="0" borderId="4" xfId="0" applyFont="1" applyFill="1" applyBorder="1" applyAlignment="1">
      <alignment/>
    </xf>
    <xf numFmtId="165" fontId="3" fillId="0" borderId="0" xfId="0" applyNumberFormat="1" applyFont="1" applyBorder="1" applyAlignment="1" applyProtection="1">
      <alignment/>
      <protection/>
    </xf>
    <xf numFmtId="166" fontId="3" fillId="0" borderId="7" xfId="0" applyNumberFormat="1" applyFont="1" applyBorder="1" applyAlignment="1" applyProtection="1">
      <alignment/>
      <protection/>
    </xf>
    <xf numFmtId="0" fontId="3" fillId="0" borderId="8" xfId="0" applyFont="1" applyBorder="1" applyAlignment="1">
      <alignment/>
    </xf>
    <xf numFmtId="165" fontId="4" fillId="0" borderId="9" xfId="0" applyNumberFormat="1" applyFont="1" applyFill="1" applyBorder="1" applyAlignment="1" applyProtection="1">
      <alignment horizontal="center"/>
      <protection/>
    </xf>
    <xf numFmtId="165" fontId="4" fillId="0" borderId="10" xfId="0" applyNumberFormat="1" applyFont="1" applyFill="1" applyBorder="1" applyAlignment="1" applyProtection="1">
      <alignment horizontal="center"/>
      <protection/>
    </xf>
    <xf numFmtId="165" fontId="4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165" fontId="4" fillId="0" borderId="15" xfId="0" applyNumberFormat="1" applyFont="1" applyFill="1" applyBorder="1" applyAlignment="1" applyProtection="1">
      <alignment horizontal="center"/>
      <protection/>
    </xf>
    <xf numFmtId="166" fontId="4" fillId="0" borderId="15" xfId="0" applyNumberFormat="1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165" fontId="4" fillId="0" borderId="17" xfId="0" applyNumberFormat="1" applyFont="1" applyFill="1" applyBorder="1" applyAlignment="1" applyProtection="1">
      <alignment horizontal="center"/>
      <protection/>
    </xf>
    <xf numFmtId="166" fontId="4" fillId="0" borderId="17" xfId="0" applyNumberFormat="1" applyFont="1" applyFill="1" applyBorder="1" applyAlignment="1" applyProtection="1">
      <alignment horizontal="center"/>
      <protection/>
    </xf>
    <xf numFmtId="166" fontId="4" fillId="0" borderId="18" xfId="0" applyNumberFormat="1" applyFont="1" applyFill="1" applyBorder="1" applyAlignment="1" applyProtection="1">
      <alignment horizontal="center"/>
      <protection/>
    </xf>
    <xf numFmtId="165" fontId="4" fillId="0" borderId="19" xfId="0" applyNumberFormat="1" applyFont="1" applyFill="1" applyBorder="1" applyAlignment="1" applyProtection="1">
      <alignment horizontal="center"/>
      <protection/>
    </xf>
    <xf numFmtId="166" fontId="4" fillId="0" borderId="19" xfId="0" applyNumberFormat="1" applyFont="1" applyFill="1" applyBorder="1" applyAlignment="1" applyProtection="1">
      <alignment horizontal="center"/>
      <protection/>
    </xf>
    <xf numFmtId="166" fontId="4" fillId="0" borderId="20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Fill="1" applyAlignment="1" applyProtection="1">
      <alignment horizontal="left"/>
      <protection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2" xfId="0" applyFont="1" applyFill="1" applyBorder="1" applyAlignment="1" applyProtection="1">
      <alignment horizontal="center"/>
      <protection/>
    </xf>
    <xf numFmtId="0" fontId="11" fillId="0" borderId="23" xfId="0" applyFont="1" applyFill="1" applyBorder="1" applyAlignment="1" applyProtection="1">
      <alignment horizontal="center"/>
      <protection/>
    </xf>
    <xf numFmtId="0" fontId="11" fillId="0" borderId="24" xfId="0" applyFont="1" applyFill="1" applyBorder="1" applyAlignment="1" applyProtection="1">
      <alignment horizontal="center"/>
      <protection/>
    </xf>
    <xf numFmtId="0" fontId="11" fillId="0" borderId="25" xfId="0" applyFont="1" applyFill="1" applyBorder="1" applyAlignment="1" applyProtection="1">
      <alignment horizontal="center"/>
      <protection/>
    </xf>
    <xf numFmtId="0" fontId="11" fillId="0" borderId="26" xfId="0" applyFont="1" applyFill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/>
              <a:t>54 INCH RISER
</a:t>
            </a:r>
          </a:p>
        </c:rich>
      </c:tx>
      <c:layout>
        <c:manualLayout>
          <c:xMode val="factor"/>
          <c:yMode val="factor"/>
          <c:x val="0.003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3125"/>
          <c:w val="0.95225"/>
          <c:h val="0.784"/>
        </c:manualLayout>
      </c:layout>
      <c:scatterChart>
        <c:scatterStyle val="lineMarker"/>
        <c:varyColors val="0"/>
        <c:ser>
          <c:idx val="0"/>
          <c:order val="0"/>
          <c:tx>
            <c:v>54" RISER #1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RISER!$F$25:$F$45</c:f>
              <c:numCache>
                <c:ptCount val="21"/>
                <c:pt idx="0">
                  <c:v>0</c:v>
                </c:pt>
                <c:pt idx="1">
                  <c:v>48.69468613064179</c:v>
                </c:pt>
                <c:pt idx="2">
                  <c:v>89.45785065379002</c:v>
                </c:pt>
                <c:pt idx="3">
                  <c:v>133.70235963315346</c:v>
                </c:pt>
                <c:pt idx="4">
                  <c:v>149.4837824459275</c:v>
                </c:pt>
                <c:pt idx="5">
                  <c:v>163.7512792536585</c:v>
                </c:pt>
                <c:pt idx="6">
                  <c:v>176.87159664592255</c:v>
                </c:pt>
                <c:pt idx="7">
                  <c:v>189.08369031449064</c:v>
                </c:pt>
                <c:pt idx="8">
                  <c:v>200.55353944973015</c:v>
                </c:pt>
                <c:pt idx="9">
                  <c:v>211.40199248985985</c:v>
                </c:pt>
                <c:pt idx="10">
                  <c:v>221.7202802441649</c:v>
                </c:pt>
                <c:pt idx="11">
                  <c:v>231.57927997646786</c:v>
                </c:pt>
                <c:pt idx="12">
                  <c:v>241.03535665393068</c:v>
                </c:pt>
                <c:pt idx="13">
                  <c:v>250.13421077524734</c:v>
                </c:pt>
                <c:pt idx="14">
                  <c:v>258.9135061039191</c:v>
                </c:pt>
                <c:pt idx="15">
                  <c:v>267.4047192663069</c:v>
                </c:pt>
                <c:pt idx="16">
                  <c:v>275.6344755809053</c:v>
                </c:pt>
                <c:pt idx="17">
                  <c:v>283.62553547173593</c:v>
                </c:pt>
                <c:pt idx="18">
                  <c:v>291.39753707692387</c:v>
                </c:pt>
                <c:pt idx="19">
                  <c:v>298.967564891855</c:v>
                </c:pt>
                <c:pt idx="20">
                  <c:v>306.3505918065669</c:v>
                </c:pt>
              </c:numCache>
            </c:numRef>
          </c:xVal>
          <c:yVal>
            <c:numRef>
              <c:f>RISER!$B$25:$B$45</c:f>
              <c:numCache>
                <c:ptCount val="21"/>
                <c:pt idx="0">
                  <c:v>18</c:v>
                </c:pt>
                <c:pt idx="1">
                  <c:v>19</c:v>
                </c:pt>
                <c:pt idx="2">
                  <c:v>19.5</c:v>
                </c:pt>
                <c:pt idx="3">
                  <c:v>20</c:v>
                </c:pt>
                <c:pt idx="4">
                  <c:v>20.5</c:v>
                </c:pt>
                <c:pt idx="5">
                  <c:v>21</c:v>
                </c:pt>
                <c:pt idx="6">
                  <c:v>21.5</c:v>
                </c:pt>
                <c:pt idx="7">
                  <c:v>22</c:v>
                </c:pt>
                <c:pt idx="8">
                  <c:v>22.5</c:v>
                </c:pt>
                <c:pt idx="9">
                  <c:v>23</c:v>
                </c:pt>
                <c:pt idx="10">
                  <c:v>23.5</c:v>
                </c:pt>
                <c:pt idx="11">
                  <c:v>24</c:v>
                </c:pt>
                <c:pt idx="12">
                  <c:v>24.5</c:v>
                </c:pt>
                <c:pt idx="13">
                  <c:v>25</c:v>
                </c:pt>
                <c:pt idx="14">
                  <c:v>25.5</c:v>
                </c:pt>
                <c:pt idx="15">
                  <c:v>26</c:v>
                </c:pt>
                <c:pt idx="16">
                  <c:v>26.5</c:v>
                </c:pt>
                <c:pt idx="17">
                  <c:v>27</c:v>
                </c:pt>
                <c:pt idx="18">
                  <c:v>27.5</c:v>
                </c:pt>
                <c:pt idx="19">
                  <c:v>28</c:v>
                </c:pt>
                <c:pt idx="20">
                  <c:v>28.5</c:v>
                </c:pt>
              </c:numCache>
            </c:numRef>
          </c:yVal>
          <c:smooth val="0"/>
        </c:ser>
        <c:axId val="28849233"/>
        <c:axId val="58316506"/>
      </c:scatterChart>
      <c:valAx>
        <c:axId val="28849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/>
                  <a:t>Flow [cfs]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58316506"/>
        <c:crosses val="autoZero"/>
        <c:crossBetween val="midCat"/>
        <c:dispUnits/>
      </c:valAx>
      <c:valAx>
        <c:axId val="58316506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/>
                  <a:t>Elevation [ngvd]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28849233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11</xdr:col>
      <xdr:colOff>742950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95250"/>
        <a:ext cx="99631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J53"/>
  <sheetViews>
    <sheetView showGridLines="0" tabSelected="1" zoomScale="75" zoomScaleNormal="75" workbookViewId="0" topLeftCell="A1">
      <selection activeCell="H7" sqref="H7"/>
    </sheetView>
  </sheetViews>
  <sheetFormatPr defaultColWidth="9.796875" defaultRowHeight="15"/>
  <cols>
    <col min="1" max="1" width="2.09765625" style="0" customWidth="1"/>
    <col min="2" max="2" width="15.796875" style="0" customWidth="1"/>
    <col min="6" max="6" width="11.3984375" style="0" customWidth="1"/>
    <col min="8" max="8" width="13.796875" style="0" customWidth="1"/>
  </cols>
  <sheetData>
    <row r="1" spans="2:10" ht="25.5">
      <c r="B1" s="7" t="s">
        <v>27</v>
      </c>
      <c r="C1" s="8"/>
      <c r="D1" s="8"/>
      <c r="E1" s="8"/>
      <c r="F1" s="8"/>
      <c r="G1" s="4">
        <f ca="1">NOW()</f>
        <v>37292.43437476852</v>
      </c>
      <c r="I1" s="1"/>
      <c r="J1" s="1"/>
    </row>
    <row r="2" spans="2:10" ht="15.75">
      <c r="B2" s="3"/>
      <c r="C2" s="3"/>
      <c r="D2" s="3"/>
      <c r="E2" s="3"/>
      <c r="F2" s="4"/>
      <c r="G2" s="3"/>
      <c r="H2" s="1"/>
      <c r="I2" s="1"/>
      <c r="J2" s="1"/>
    </row>
    <row r="3" spans="2:10" ht="16.5" thickBot="1">
      <c r="B3" s="47" t="s">
        <v>0</v>
      </c>
      <c r="C3" s="45" t="s">
        <v>28</v>
      </c>
      <c r="D3" s="5"/>
      <c r="E3" s="3"/>
      <c r="F3" s="3"/>
      <c r="G3" s="3"/>
      <c r="H3" s="1"/>
      <c r="I3" s="1"/>
      <c r="J3" s="1"/>
    </row>
    <row r="4" spans="2:10" ht="15.75">
      <c r="B4" s="12" t="s">
        <v>1</v>
      </c>
      <c r="C4" s="13"/>
      <c r="D4" s="14">
        <v>48</v>
      </c>
      <c r="E4" s="15" t="s">
        <v>17</v>
      </c>
      <c r="F4" s="11"/>
      <c r="G4" s="3"/>
      <c r="H4" s="1"/>
      <c r="I4" s="1"/>
      <c r="J4" s="1"/>
    </row>
    <row r="5" spans="2:10" ht="15.75">
      <c r="B5" s="16" t="s">
        <v>2</v>
      </c>
      <c r="C5" s="9"/>
      <c r="D5" s="10">
        <v>9.8</v>
      </c>
      <c r="E5" s="17" t="s">
        <v>18</v>
      </c>
      <c r="F5" s="11"/>
      <c r="G5" s="3"/>
      <c r="H5" s="1"/>
      <c r="I5" s="1"/>
      <c r="J5" s="1"/>
    </row>
    <row r="6" spans="2:10" ht="16.5" thickBot="1">
      <c r="B6" s="18" t="s">
        <v>3</v>
      </c>
      <c r="C6" s="19"/>
      <c r="D6" s="20">
        <v>0.5</v>
      </c>
      <c r="E6" s="21" t="s">
        <v>19</v>
      </c>
      <c r="F6" s="11"/>
      <c r="G6" s="3"/>
      <c r="H6" s="1"/>
      <c r="I6" s="1"/>
      <c r="J6" s="1"/>
    </row>
    <row r="7" spans="2:10" ht="15.75">
      <c r="B7" s="11"/>
      <c r="C7" s="11"/>
      <c r="D7" s="11"/>
      <c r="E7" s="11"/>
      <c r="F7" s="3"/>
      <c r="G7" s="3"/>
      <c r="H7" s="1"/>
      <c r="I7" s="1"/>
      <c r="J7" s="1"/>
    </row>
    <row r="8" spans="2:10" ht="16.5" thickBot="1">
      <c r="B8" s="46" t="s">
        <v>4</v>
      </c>
      <c r="C8" s="3"/>
      <c r="D8" s="3"/>
      <c r="E8" s="3"/>
      <c r="F8" s="3"/>
      <c r="G8" s="3"/>
      <c r="H8" s="1"/>
      <c r="I8" s="1"/>
      <c r="J8" s="1"/>
    </row>
    <row r="9" spans="2:10" ht="18">
      <c r="B9" s="12" t="s">
        <v>25</v>
      </c>
      <c r="C9" s="22"/>
      <c r="D9" s="23">
        <f>3.1*PI()*D4/12</f>
        <v>38.955748904513435</v>
      </c>
      <c r="E9" s="15" t="s">
        <v>23</v>
      </c>
      <c r="F9" s="11"/>
      <c r="G9" s="3"/>
      <c r="H9" s="1"/>
      <c r="I9" s="1"/>
      <c r="J9" s="1"/>
    </row>
    <row r="10" spans="2:10" ht="15.75">
      <c r="B10" s="16" t="s">
        <v>5</v>
      </c>
      <c r="C10" s="9"/>
      <c r="D10" s="24">
        <f>$D$5+$D$12/$D$9</f>
        <v>11.353218269502365</v>
      </c>
      <c r="E10" s="25"/>
      <c r="F10" s="11"/>
      <c r="G10" s="3"/>
      <c r="H10" s="1"/>
      <c r="I10" s="1"/>
      <c r="J10" s="1"/>
    </row>
    <row r="11" spans="2:10" ht="15.75">
      <c r="B11" s="26"/>
      <c r="C11" s="9"/>
      <c r="D11" s="9"/>
      <c r="E11" s="25"/>
      <c r="F11" s="11"/>
      <c r="G11" s="3"/>
      <c r="H11" s="1"/>
      <c r="I11" s="1"/>
      <c r="J11" s="1"/>
    </row>
    <row r="12" spans="2:10" ht="18">
      <c r="B12" s="16" t="s">
        <v>26</v>
      </c>
      <c r="C12" s="9"/>
      <c r="D12" s="27">
        <f>0.6*PI()*(D4/12)^2/4*(64.4)^0.5</f>
        <v>60.50678090063701</v>
      </c>
      <c r="E12" s="55" t="s">
        <v>24</v>
      </c>
      <c r="F12" s="11"/>
      <c r="G12" s="3"/>
      <c r="H12" s="1"/>
      <c r="I12" s="1"/>
      <c r="J12" s="1"/>
    </row>
    <row r="13" spans="2:10" ht="16.5" thickBot="1">
      <c r="B13" s="18" t="s">
        <v>6</v>
      </c>
      <c r="C13" s="19"/>
      <c r="D13" s="28">
        <f>$D$5+$D$12/$D$9</f>
        <v>11.353218269502365</v>
      </c>
      <c r="E13" s="29"/>
      <c r="F13" s="11"/>
      <c r="G13" s="3"/>
      <c r="H13" s="1"/>
      <c r="I13" s="1"/>
      <c r="J13" s="1"/>
    </row>
    <row r="14" spans="2:10" ht="15.75">
      <c r="B14" s="11"/>
      <c r="C14" s="11"/>
      <c r="D14" s="11"/>
      <c r="E14" s="11"/>
      <c r="F14" s="3"/>
      <c r="G14" s="3"/>
      <c r="H14" s="1"/>
      <c r="I14" s="1"/>
      <c r="J14" s="1"/>
    </row>
    <row r="15" spans="2:10" ht="15.75">
      <c r="B15" s="3"/>
      <c r="C15" s="46" t="s">
        <v>10</v>
      </c>
      <c r="D15" s="3"/>
      <c r="E15" s="3"/>
      <c r="F15" s="3"/>
      <c r="G15" s="3"/>
      <c r="H15" s="1"/>
      <c r="I15" s="1"/>
      <c r="J15" s="1"/>
    </row>
    <row r="16" spans="2:10" ht="15.75">
      <c r="B16" s="3"/>
      <c r="C16" s="3"/>
      <c r="D16" s="3"/>
      <c r="E16" s="3"/>
      <c r="F16" s="3"/>
      <c r="G16" s="3"/>
      <c r="H16" s="1"/>
      <c r="I16" s="1"/>
      <c r="J16" s="1"/>
    </row>
    <row r="17" spans="2:10" ht="15.75">
      <c r="B17" s="46" t="s">
        <v>7</v>
      </c>
      <c r="C17" s="3"/>
      <c r="D17" s="3"/>
      <c r="E17" s="46" t="s">
        <v>20</v>
      </c>
      <c r="F17" s="3"/>
      <c r="G17" s="3"/>
      <c r="H17" s="1"/>
      <c r="I17" s="1"/>
      <c r="J17" s="1"/>
    </row>
    <row r="18" spans="2:10" ht="15.75">
      <c r="B18" s="3"/>
      <c r="C18" s="3"/>
      <c r="D18" s="3"/>
      <c r="E18" s="3"/>
      <c r="F18" s="3"/>
      <c r="G18" s="3"/>
      <c r="H18" s="1"/>
      <c r="I18" s="1"/>
      <c r="J18" s="1"/>
    </row>
    <row r="19" spans="2:10" ht="15.75">
      <c r="B19" s="6"/>
      <c r="C19" s="3"/>
      <c r="D19" s="3"/>
      <c r="E19" s="6"/>
      <c r="F19" s="3"/>
      <c r="G19" s="3"/>
      <c r="H19" s="1"/>
      <c r="I19" s="1"/>
      <c r="J19" s="1"/>
    </row>
    <row r="20" spans="2:10" ht="15.75">
      <c r="B20" s="3"/>
      <c r="C20" s="3"/>
      <c r="D20" s="3"/>
      <c r="E20" s="3"/>
      <c r="F20" s="3"/>
      <c r="G20" s="3"/>
      <c r="H20" s="1"/>
      <c r="I20" s="1"/>
      <c r="J20" s="1"/>
    </row>
    <row r="21" spans="2:10" ht="16.5" thickBot="1">
      <c r="B21" s="3"/>
      <c r="C21" s="3"/>
      <c r="D21" s="3"/>
      <c r="E21" s="3"/>
      <c r="F21" s="3"/>
      <c r="G21" s="3"/>
      <c r="H21" s="1"/>
      <c r="I21" s="1"/>
      <c r="J21" s="1"/>
    </row>
    <row r="22" spans="2:10" ht="15.75">
      <c r="B22" s="48"/>
      <c r="C22" s="49"/>
      <c r="D22" s="50" t="s">
        <v>14</v>
      </c>
      <c r="E22" s="50" t="s">
        <v>21</v>
      </c>
      <c r="F22" s="51" t="s">
        <v>22</v>
      </c>
      <c r="G22" s="11"/>
      <c r="H22" s="2"/>
      <c r="I22" s="1"/>
      <c r="J22" s="1"/>
    </row>
    <row r="23" spans="2:10" ht="15.75">
      <c r="B23" s="52" t="s">
        <v>8</v>
      </c>
      <c r="C23" s="53" t="s">
        <v>11</v>
      </c>
      <c r="D23" s="53" t="s">
        <v>15</v>
      </c>
      <c r="E23" s="53" t="s">
        <v>15</v>
      </c>
      <c r="F23" s="54" t="s">
        <v>15</v>
      </c>
      <c r="G23" s="11"/>
      <c r="H23" s="2"/>
      <c r="I23" s="1"/>
      <c r="J23" s="1"/>
    </row>
    <row r="24" spans="2:10" ht="16.5" thickBot="1">
      <c r="B24" s="33" t="s">
        <v>9</v>
      </c>
      <c r="C24" s="34" t="s">
        <v>12</v>
      </c>
      <c r="D24" s="34" t="s">
        <v>16</v>
      </c>
      <c r="E24" s="34" t="s">
        <v>16</v>
      </c>
      <c r="F24" s="35" t="s">
        <v>16</v>
      </c>
      <c r="G24" s="11"/>
      <c r="H24" s="1"/>
      <c r="I24" s="1"/>
      <c r="J24" s="1"/>
    </row>
    <row r="25" spans="2:10" ht="16.5" thickTop="1">
      <c r="B25" s="32">
        <f>$D$5</f>
        <v>9.8</v>
      </c>
      <c r="C25" s="36">
        <f aca="true" t="shared" si="0" ref="C25:C45">B25-$D$5</f>
        <v>0</v>
      </c>
      <c r="D25" s="37">
        <f aca="true" t="shared" si="1" ref="D25:D45">$D$9*C25^1.5</f>
        <v>0</v>
      </c>
      <c r="E25" s="37">
        <f aca="true" t="shared" si="2" ref="E25:E45">$D$12*C25^0.5</f>
        <v>0</v>
      </c>
      <c r="F25" s="38">
        <f aca="true" t="shared" si="3" ref="F25:F45">IF(D25&lt;E25,D25,E25)</f>
        <v>0</v>
      </c>
      <c r="G25" s="11"/>
      <c r="H25" s="1"/>
      <c r="I25" s="1"/>
      <c r="J25" s="1"/>
    </row>
    <row r="26" spans="2:10" ht="15.75">
      <c r="B26" s="30">
        <f>TRUNC(B25)+1</f>
        <v>10</v>
      </c>
      <c r="C26" s="39">
        <f t="shared" si="0"/>
        <v>0.1999999999999993</v>
      </c>
      <c r="D26" s="40">
        <f t="shared" si="1"/>
        <v>3.4843081065961825</v>
      </c>
      <c r="E26" s="40">
        <f t="shared" si="2"/>
        <v>27.059455038702012</v>
      </c>
      <c r="F26" s="41">
        <f t="shared" si="3"/>
        <v>3.4843081065961825</v>
      </c>
      <c r="G26" s="11"/>
      <c r="H26" s="1"/>
      <c r="I26" s="1"/>
      <c r="J26" s="1"/>
    </row>
    <row r="27" spans="2:10" ht="15.75">
      <c r="B27" s="30">
        <f aca="true" t="shared" si="4" ref="B27:B45">B26+$D$6</f>
        <v>10.5</v>
      </c>
      <c r="C27" s="39">
        <f t="shared" si="0"/>
        <v>0.6999999999999993</v>
      </c>
      <c r="D27" s="40">
        <f t="shared" si="1"/>
        <v>22.81490253847346</v>
      </c>
      <c r="E27" s="40">
        <f t="shared" si="2"/>
        <v>50.62360491381843</v>
      </c>
      <c r="F27" s="41">
        <f t="shared" si="3"/>
        <v>22.81490253847346</v>
      </c>
      <c r="G27" s="11"/>
      <c r="H27" s="1"/>
      <c r="I27" s="1"/>
      <c r="J27" s="1"/>
    </row>
    <row r="28" spans="2:10" ht="15.75">
      <c r="B28" s="30">
        <f t="shared" si="4"/>
        <v>11</v>
      </c>
      <c r="C28" s="39">
        <f t="shared" si="0"/>
        <v>1.1999999999999993</v>
      </c>
      <c r="D28" s="40">
        <f t="shared" si="1"/>
        <v>51.20866180682197</v>
      </c>
      <c r="E28" s="40">
        <f t="shared" si="2"/>
        <v>66.28185756260326</v>
      </c>
      <c r="F28" s="41">
        <f t="shared" si="3"/>
        <v>51.20866180682197</v>
      </c>
      <c r="G28" s="11"/>
      <c r="H28" s="1"/>
      <c r="I28" s="1"/>
      <c r="J28" s="1"/>
    </row>
    <row r="29" spans="2:10" ht="15.75">
      <c r="B29" s="30">
        <f t="shared" si="4"/>
        <v>11.5</v>
      </c>
      <c r="C29" s="39">
        <f t="shared" si="0"/>
        <v>1.6999999999999993</v>
      </c>
      <c r="D29" s="40">
        <f t="shared" si="1"/>
        <v>86.34654006462326</v>
      </c>
      <c r="E29" s="40">
        <f t="shared" si="2"/>
        <v>78.89119031570048</v>
      </c>
      <c r="F29" s="41">
        <f t="shared" si="3"/>
        <v>78.89119031570048</v>
      </c>
      <c r="G29" s="11"/>
      <c r="H29" s="1"/>
      <c r="I29" s="1"/>
      <c r="J29" s="1"/>
    </row>
    <row r="30" spans="2:10" ht="15.75">
      <c r="B30" s="30">
        <f t="shared" si="4"/>
        <v>12</v>
      </c>
      <c r="C30" s="39">
        <f t="shared" si="0"/>
        <v>2.1999999999999993</v>
      </c>
      <c r="D30" s="40">
        <f t="shared" si="1"/>
        <v>127.11756907930561</v>
      </c>
      <c r="E30" s="40">
        <f t="shared" si="2"/>
        <v>89.74605939486658</v>
      </c>
      <c r="F30" s="41">
        <f t="shared" si="3"/>
        <v>89.74605939486658</v>
      </c>
      <c r="G30" s="11"/>
      <c r="H30" s="1"/>
      <c r="I30" s="1"/>
      <c r="J30" s="1"/>
    </row>
    <row r="31" spans="2:10" ht="15.75">
      <c r="B31" s="30">
        <f t="shared" si="4"/>
        <v>12.5</v>
      </c>
      <c r="C31" s="39">
        <f t="shared" si="0"/>
        <v>2.6999999999999993</v>
      </c>
      <c r="D31" s="40">
        <f t="shared" si="1"/>
        <v>172.82923359802422</v>
      </c>
      <c r="E31" s="40">
        <f t="shared" si="2"/>
        <v>99.42278634390492</v>
      </c>
      <c r="F31" s="41">
        <f t="shared" si="3"/>
        <v>99.42278634390492</v>
      </c>
      <c r="G31" s="11"/>
      <c r="H31" s="1"/>
      <c r="I31" s="1"/>
      <c r="J31" s="1"/>
    </row>
    <row r="32" spans="2:10" ht="15.75">
      <c r="B32" s="30">
        <f t="shared" si="4"/>
        <v>13</v>
      </c>
      <c r="C32" s="39">
        <f t="shared" si="0"/>
        <v>3.1999999999999993</v>
      </c>
      <c r="D32" s="40">
        <f t="shared" si="1"/>
        <v>222.99571882215673</v>
      </c>
      <c r="E32" s="40">
        <f t="shared" si="2"/>
        <v>108.23782015480823</v>
      </c>
      <c r="F32" s="41">
        <f t="shared" si="3"/>
        <v>108.23782015480823</v>
      </c>
      <c r="G32" s="11"/>
      <c r="H32" s="1"/>
      <c r="I32" s="1"/>
      <c r="J32" s="1"/>
    </row>
    <row r="33" spans="2:10" ht="15.75">
      <c r="B33" s="30">
        <f t="shared" si="4"/>
        <v>13.5</v>
      </c>
      <c r="C33" s="39">
        <f t="shared" si="0"/>
        <v>3.6999999999999993</v>
      </c>
      <c r="D33" s="40">
        <f t="shared" si="1"/>
        <v>277.2516528876889</v>
      </c>
      <c r="E33" s="40">
        <f t="shared" si="2"/>
        <v>116.38711689591533</v>
      </c>
      <c r="F33" s="41">
        <f t="shared" si="3"/>
        <v>116.38711689591533</v>
      </c>
      <c r="G33" s="11"/>
      <c r="H33" s="1"/>
      <c r="I33" s="1"/>
      <c r="J33" s="1"/>
    </row>
    <row r="34" spans="2:10" ht="15.75">
      <c r="B34" s="30">
        <f t="shared" si="4"/>
        <v>14</v>
      </c>
      <c r="C34" s="39">
        <f t="shared" si="0"/>
        <v>4.199999999999999</v>
      </c>
      <c r="D34" s="40">
        <f t="shared" si="1"/>
        <v>335.3092185035322</v>
      </c>
      <c r="E34" s="40">
        <f t="shared" si="2"/>
        <v>124.00200097910638</v>
      </c>
      <c r="F34" s="41">
        <f t="shared" si="3"/>
        <v>124.00200097910638</v>
      </c>
      <c r="G34" s="11"/>
      <c r="H34" s="1"/>
      <c r="I34" s="1"/>
      <c r="J34" s="1"/>
    </row>
    <row r="35" spans="2:10" ht="15.75">
      <c r="B35" s="30">
        <f t="shared" si="4"/>
        <v>14.5</v>
      </c>
      <c r="C35" s="39">
        <f t="shared" si="0"/>
        <v>4.699999999999999</v>
      </c>
      <c r="D35" s="40">
        <f t="shared" si="1"/>
        <v>396.9340402964024</v>
      </c>
      <c r="E35" s="40">
        <f t="shared" si="2"/>
        <v>131.1755751437788</v>
      </c>
      <c r="F35" s="41">
        <f t="shared" si="3"/>
        <v>131.1755751437788</v>
      </c>
      <c r="G35" s="11"/>
      <c r="H35" s="1"/>
      <c r="I35" s="1"/>
      <c r="J35" s="1"/>
    </row>
    <row r="36" spans="2:10" ht="15.75">
      <c r="B36" s="30">
        <f t="shared" si="4"/>
        <v>15</v>
      </c>
      <c r="C36" s="39">
        <f t="shared" si="0"/>
        <v>5.199999999999999</v>
      </c>
      <c r="D36" s="40">
        <f t="shared" si="1"/>
        <v>461.93043069949226</v>
      </c>
      <c r="E36" s="40">
        <f t="shared" si="2"/>
        <v>137.9766892695284</v>
      </c>
      <c r="F36" s="41">
        <f t="shared" si="3"/>
        <v>137.9766892695284</v>
      </c>
      <c r="G36" s="11"/>
      <c r="H36" s="1"/>
      <c r="I36" s="1"/>
      <c r="J36" s="1"/>
    </row>
    <row r="37" spans="2:10" ht="15.75">
      <c r="B37" s="30">
        <f t="shared" si="4"/>
        <v>15.5</v>
      </c>
      <c r="C37" s="39">
        <f t="shared" si="0"/>
        <v>5.699999999999999</v>
      </c>
      <c r="D37" s="40">
        <f t="shared" si="1"/>
        <v>530.1317818934842</v>
      </c>
      <c r="E37" s="40">
        <f t="shared" si="2"/>
        <v>144.45795945277243</v>
      </c>
      <c r="F37" s="41">
        <f t="shared" si="3"/>
        <v>144.45795945277243</v>
      </c>
      <c r="G37" s="11"/>
      <c r="H37" s="1"/>
      <c r="I37" s="1"/>
      <c r="J37" s="1"/>
    </row>
    <row r="38" spans="2:10" ht="15.75">
      <c r="B38" s="30">
        <f t="shared" si="4"/>
        <v>16</v>
      </c>
      <c r="C38" s="39">
        <f t="shared" si="0"/>
        <v>6.199999999999999</v>
      </c>
      <c r="D38" s="40">
        <f t="shared" si="1"/>
        <v>601.3940016558082</v>
      </c>
      <c r="E38" s="40">
        <f t="shared" si="2"/>
        <v>150.6606694420866</v>
      </c>
      <c r="F38" s="41">
        <f t="shared" si="3"/>
        <v>150.6606694420866</v>
      </c>
      <c r="G38" s="11"/>
      <c r="H38" s="1"/>
      <c r="I38" s="1"/>
      <c r="J38" s="1"/>
    </row>
    <row r="39" spans="2:10" ht="15.75">
      <c r="B39" s="30">
        <f t="shared" si="4"/>
        <v>16.5</v>
      </c>
      <c r="C39" s="39">
        <f t="shared" si="0"/>
        <v>6.699999999999999</v>
      </c>
      <c r="D39" s="40">
        <f t="shared" si="1"/>
        <v>675.5908545472096</v>
      </c>
      <c r="E39" s="40">
        <f t="shared" si="2"/>
        <v>156.6179191032001</v>
      </c>
      <c r="F39" s="41">
        <f t="shared" si="3"/>
        <v>156.6179191032001</v>
      </c>
      <c r="G39" s="11"/>
      <c r="H39" s="1"/>
      <c r="I39" s="1"/>
      <c r="J39" s="1"/>
    </row>
    <row r="40" spans="2:10" ht="15.75">
      <c r="B40" s="30">
        <f t="shared" si="4"/>
        <v>17</v>
      </c>
      <c r="C40" s="39">
        <f t="shared" si="0"/>
        <v>7.199999999999999</v>
      </c>
      <c r="D40" s="40">
        <f t="shared" si="1"/>
        <v>752.6105510247793</v>
      </c>
      <c r="E40" s="40">
        <f t="shared" si="2"/>
        <v>162.35673023221236</v>
      </c>
      <c r="F40" s="41">
        <f t="shared" si="3"/>
        <v>162.35673023221236</v>
      </c>
      <c r="G40" s="11"/>
      <c r="H40" s="1"/>
      <c r="I40" s="1"/>
      <c r="J40" s="1"/>
    </row>
    <row r="41" spans="2:10" ht="15.75">
      <c r="B41" s="30">
        <f t="shared" si="4"/>
        <v>17.5</v>
      </c>
      <c r="C41" s="39">
        <f t="shared" si="0"/>
        <v>7.699999999999999</v>
      </c>
      <c r="D41" s="40">
        <f t="shared" si="1"/>
        <v>832.3531848350791</v>
      </c>
      <c r="E41" s="40">
        <f t="shared" si="2"/>
        <v>167.89950303432772</v>
      </c>
      <c r="F41" s="41">
        <f t="shared" si="3"/>
        <v>167.89950303432772</v>
      </c>
      <c r="G41" s="11"/>
      <c r="H41" s="1"/>
      <c r="I41" s="1"/>
      <c r="J41" s="1"/>
    </row>
    <row r="42" spans="2:10" ht="15.75">
      <c r="B42" s="30">
        <f t="shared" si="4"/>
        <v>18</v>
      </c>
      <c r="C42" s="39">
        <f t="shared" si="0"/>
        <v>8.2</v>
      </c>
      <c r="D42" s="40">
        <f t="shared" si="1"/>
        <v>914.7287652092255</v>
      </c>
      <c r="E42" s="40">
        <f t="shared" si="2"/>
        <v>173.26505241003758</v>
      </c>
      <c r="F42" s="41">
        <f t="shared" si="3"/>
        <v>173.26505241003758</v>
      </c>
      <c r="G42" s="11"/>
      <c r="H42" s="1"/>
      <c r="I42" s="1"/>
      <c r="J42" s="1"/>
    </row>
    <row r="43" spans="2:10" ht="15.75">
      <c r="B43" s="30">
        <f t="shared" si="4"/>
        <v>18.5</v>
      </c>
      <c r="C43" s="39">
        <f t="shared" si="0"/>
        <v>8.7</v>
      </c>
      <c r="D43" s="40">
        <f t="shared" si="1"/>
        <v>999.655677261746</v>
      </c>
      <c r="E43" s="40">
        <f t="shared" si="2"/>
        <v>178.46936334881656</v>
      </c>
      <c r="F43" s="41">
        <f t="shared" si="3"/>
        <v>178.46936334881656</v>
      </c>
      <c r="G43" s="11"/>
      <c r="H43" s="1"/>
      <c r="I43" s="1"/>
      <c r="J43" s="1"/>
    </row>
    <row r="44" spans="2:10" ht="15.75">
      <c r="B44" s="30">
        <f t="shared" si="4"/>
        <v>19</v>
      </c>
      <c r="C44" s="39">
        <f t="shared" si="0"/>
        <v>9.2</v>
      </c>
      <c r="D44" s="40">
        <f t="shared" si="1"/>
        <v>1087.0594577234365</v>
      </c>
      <c r="E44" s="40">
        <f t="shared" si="2"/>
        <v>183.5261532360191</v>
      </c>
      <c r="F44" s="41">
        <f t="shared" si="3"/>
        <v>183.5261532360191</v>
      </c>
      <c r="G44" s="11"/>
      <c r="H44" s="1"/>
      <c r="I44" s="1"/>
      <c r="J44" s="1"/>
    </row>
    <row r="45" spans="2:10" ht="16.5" thickBot="1">
      <c r="B45" s="31">
        <f t="shared" si="4"/>
        <v>19.5</v>
      </c>
      <c r="C45" s="42">
        <f t="shared" si="0"/>
        <v>9.7</v>
      </c>
      <c r="D45" s="43">
        <f t="shared" si="1"/>
        <v>1176.8718075107931</v>
      </c>
      <c r="E45" s="43">
        <f t="shared" si="2"/>
        <v>188.44729817402427</v>
      </c>
      <c r="F45" s="44">
        <f t="shared" si="3"/>
        <v>188.44729817402427</v>
      </c>
      <c r="G45" s="11"/>
      <c r="H45" s="1"/>
      <c r="I45" s="1"/>
      <c r="J45" s="1"/>
    </row>
    <row r="46" spans="2:10" ht="15.75">
      <c r="B46" s="11"/>
      <c r="C46" s="11"/>
      <c r="D46" s="11"/>
      <c r="E46" s="11"/>
      <c r="F46" s="11"/>
      <c r="G46" s="3"/>
      <c r="H46" s="1"/>
      <c r="I46" s="1"/>
      <c r="J46" s="1"/>
    </row>
    <row r="47" spans="2:10" ht="15.75">
      <c r="B47" s="3"/>
      <c r="C47" s="6" t="s">
        <v>13</v>
      </c>
      <c r="D47" s="3"/>
      <c r="E47" s="3"/>
      <c r="F47" s="3"/>
      <c r="G47" s="3"/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</sheetData>
  <printOptions horizontalCentered="1"/>
  <pageMargins left="0.7" right="0.75" top="0.58" bottom="0.73" header="0.5" footer="0.5"/>
  <pageSetup horizontalDpi="300" verticalDpi="300" orientation="portrait" r:id="rId4"/>
  <legacyDrawing r:id="rId3"/>
  <oleObjects>
    <oleObject progId="Equation.3" shapeId="970038" r:id="rId1"/>
    <oleObject progId="Equation.3" shapeId="95884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M7" sqref="M7"/>
    </sheetView>
  </sheetViews>
  <sheetFormatPr defaultColWidth="8.79687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Dam Safety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RISER FLOW.xls</dc:title>
  <dc:subject/>
  <dc:creator>Bruce Harrington</dc:creator>
  <cp:keywords/>
  <dc:description/>
  <cp:lastModifiedBy>Harrington</cp:lastModifiedBy>
  <cp:lastPrinted>2001-10-02T18:51:56Z</cp:lastPrinted>
  <dcterms:created xsi:type="dcterms:W3CDTF">2000-08-10T18:46:28Z</dcterms:created>
  <dcterms:modified xsi:type="dcterms:W3CDTF">2002-02-05T15:29:25Z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_SourceU">
    <vt:lpwstr/>
  </property>
  <property fmtid="{D5CDD505-2E9C-101B-9397-08002B2CF9AE}" pid="7" name="_SharedFileInd">
    <vt:lpwstr/>
  </property>
  <property fmtid="{D5CDD505-2E9C-101B-9397-08002B2CF9AE}" pid="8" name="display_urn:schemas-microsoft-com:office:office#Edit">
    <vt:lpwstr>System Account</vt:lpwstr>
  </property>
  <property fmtid="{D5CDD505-2E9C-101B-9397-08002B2CF9AE}" pid="9" name="display_urn:schemas-microsoft-com:office:office#Auth">
    <vt:lpwstr>System Account</vt:lpwstr>
  </property>
  <property fmtid="{D5CDD505-2E9C-101B-9397-08002B2CF9AE}" pid="10" name="PublishingContactPictu">
    <vt:lpwstr/>
  </property>
  <property fmtid="{D5CDD505-2E9C-101B-9397-08002B2CF9AE}" pid="11" name="PublishingRollupIma">
    <vt:lpwstr/>
  </property>
  <property fmtid="{D5CDD505-2E9C-101B-9397-08002B2CF9AE}" pid="12" name="Audien">
    <vt:lpwstr/>
  </property>
  <property fmtid="{D5CDD505-2E9C-101B-9397-08002B2CF9AE}" pid="13" name="PublishingContactNa">
    <vt:lpwstr/>
  </property>
  <property fmtid="{D5CDD505-2E9C-101B-9397-08002B2CF9AE}" pid="14" name="Commen">
    <vt:lpwstr/>
  </property>
  <property fmtid="{D5CDD505-2E9C-101B-9397-08002B2CF9AE}" pid="15" name="PublishingContactEma">
    <vt:lpwstr/>
  </property>
  <property fmtid="{D5CDD505-2E9C-101B-9397-08002B2CF9AE}" pid="16" name="PublishingPageLayo">
    <vt:lpwstr/>
  </property>
</Properties>
</file>