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202300"/>
  <mc:AlternateContent xmlns:mc="http://schemas.openxmlformats.org/markup-compatibility/2006">
    <mc:Choice Requires="x15">
      <x15ac:absPath xmlns:x15ac="http://schemas.microsoft.com/office/spreadsheetml/2010/11/ac" url="M:\ARMA\AQPlan\Climate Change Program\Clean Heat Standard\Reporting Docs\"/>
    </mc:Choice>
  </mc:AlternateContent>
  <xr:revisionPtr revIDLastSave="0" documentId="13_ncr:1_{0BD7B93C-4067-48CD-BFB9-E69705E54370}" xr6:coauthVersionLast="47" xr6:coauthVersionMax="47" xr10:uidLastSave="{00000000-0000-0000-0000-000000000000}"/>
  <workbookProtection workbookAlgorithmName="SHA-512" workbookHashValue="HqMcAP3gpUJSWUkrDlzC7lnl50N0tqcL5Vm7FnYLDcbRw0WRpXaDT4Jn7AKaRffKF9dm/OZ6kXPK5evOAtQJBA==" workbookSaltValue="Mot2pxN3/a0O0M1E59SlPQ==" workbookSpinCount="100000" lockStructure="1"/>
  <bookViews>
    <workbookView xWindow="-120" yWindow="-16320" windowWidth="29040" windowHeight="15720" tabRatio="680" xr2:uid="{99CB7C70-079A-4218-AC19-2953AA2447F2}"/>
  </bookViews>
  <sheets>
    <sheet name="readme" sheetId="8" r:id="rId1"/>
    <sheet name="Setup" sheetId="1" r:id="rId2"/>
    <sheet name="Input Sheet" sheetId="25" r:id="rId3"/>
    <sheet name="helper" sheetId="3" state="hidden" r:id="rId4"/>
    <sheet name="Standard_Output" sheetId="26" state="hidden" r:id="rId5"/>
  </sheets>
  <definedNames>
    <definedName name="CountyListHelper">helper!$R$2:$R$25</definedName>
    <definedName name="FuelCatHelper" comment="Fuel Category helper. Reacts to user input on the &quot;Setup&quot; sheet.">helper!$W:$W</definedName>
    <definedName name="FuelListHelper" comment="Fuel List helper. Reacts to user input on the Setup sheet.">helper!$J:$J</definedName>
    <definedName name="fuelUnitshelper">helper!$K:$K</definedName>
    <definedName name="ListGen" comment="Taking 2 arrays, returns a single 2-column array of all possible combinations between the two input arrays.">_xlfn.LAMBDA(_xlpm.array1,_xlpm.array2,_xlpm.array3, _xlfn.LET(_xlpm.fuel,_xlfn.UNIQUE(_xlpm.array1), _xlpm.fuelunit, _xlpm.array2, _xlpm.fuelCat,TRANSPOSE(_xlpm.array3), _xlpm.txt,_xlfn.TOCOL((_xlpm.fuel &amp; "?" &amp; _xlpm.fuelunit) &amp; "@" &amp; _xlpm.fuelCat), _xlpm.cola,_xlfn.TEXTBEFORE(_xlpm.txt,"?"), _xlpm.colb,_xlfn.TEXTAFTER(_xlfn.TEXTBEFORE(_xlpm.txt,"@"),"?"), _xlpm.colc,_xlfn.TEXTAFTER(_xlpm.txt,"@"), _xlfn.HSTACK(_xlpm.cola,_xlpm.colb,_xlpm.colc)))</definedName>
    <definedName name="RemoveBlanks" comment="Given a single column array, remove blanks in an array">_xlfn.LAMBDA(_xlop.array,_xlfn.DROP(_xlfn._xlws.SORT(_xlpm.array),COUNTBLANK(_xlpm.array)))</definedName>
    <definedName name="RemoveColumnBlanks" comment="Removes blanks from a column with a header, disregarding the header.">_xlfn.LAMBDA(_xlpm.inputArray,_xlfn.LET(_xlpm.array,_xlfn.TRIMRANGE(_xlfn.DROP(_xlpm.inputArray,1,0),2,0), _xlfn._xlws.FILTER(_xlpm.array,_xlpm.array&lt;&gt;"",)))</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 i="3" l="1"/>
  <c r="J18" i="1" a="1"/>
  <c r="J18" i="1" s="1"/>
  <c r="V2" i="3" s="1" a="1"/>
  <c r="V2" i="3" s="1"/>
  <c r="F26" i="1" a="1"/>
  <c r="F26" i="1" s="1"/>
  <c r="I2" i="3" s="1" a="1"/>
  <c r="E26" i="1" a="1"/>
  <c r="E26" i="1" s="1"/>
  <c r="G2" i="3" s="1" a="1"/>
  <c r="G2" i="3" s="1"/>
  <c r="G1" i="26" a="1"/>
  <c r="G1" i="26" s="1"/>
  <c r="D78" i="3" a="1"/>
  <c r="D78" i="3" s="1"/>
  <c r="I2" i="3" l="1"/>
  <c r="K2" i="3" a="1"/>
  <c r="K2" i="3" s="1"/>
  <c r="H2" i="3" a="1"/>
  <c r="J2" i="3" l="1" a="1"/>
  <c r="J2" i="3" s="1"/>
  <c r="H2" i="3"/>
  <c r="W3" i="3"/>
  <c r="W4" i="3"/>
  <c r="R3" i="3"/>
  <c r="R4" i="3"/>
  <c r="R5" i="3"/>
  <c r="R6" i="3"/>
  <c r="R7" i="3"/>
  <c r="R8" i="3"/>
  <c r="R9" i="3"/>
  <c r="R10" i="3"/>
  <c r="R11" i="3"/>
  <c r="R12" i="3"/>
  <c r="R13" i="3"/>
  <c r="R14" i="3"/>
  <c r="R15" i="3"/>
  <c r="R16" i="3"/>
  <c r="R17" i="3"/>
  <c r="R18" i="3"/>
  <c r="R19" i="3"/>
  <c r="R20" i="3"/>
  <c r="R21" i="3"/>
  <c r="R22" i="3"/>
  <c r="R23" i="3"/>
  <c r="R24" i="3"/>
  <c r="R25" i="3"/>
  <c r="R2" i="3"/>
  <c r="G1" i="25" l="1" a="1"/>
  <c r="W2" i="3"/>
  <c r="W6" i="3"/>
  <c r="W5" i="3"/>
  <c r="D2" i="26" l="1" a="1"/>
  <c r="D2" i="26" s="1"/>
  <c r="D2" i="25" a="1"/>
  <c r="D2" i="25" s="1"/>
  <c r="G1" i="25"/>
  <c r="X2" i="3" a="1"/>
  <c r="X2" i="3" s="1"/>
  <c r="Y2" i="3" a="1"/>
  <c r="Y2" i="3" s="1"/>
  <c r="B2" i="26" l="1" a="1"/>
  <c r="B2" i="26" s="1"/>
  <c r="C2" i="26" a="1"/>
  <c r="C2" i="26" s="1"/>
  <c r="A2" i="26" a="1"/>
  <c r="A2" i="26" s="1"/>
  <c r="C2" i="25" a="1"/>
  <c r="A2" i="25" a="1"/>
  <c r="A2" i="25" s="1"/>
  <c r="B2" i="25" a="1"/>
  <c r="B2" i="25" s="1"/>
  <c r="C2" i="25" l="1"/>
  <c r="B4" i="3"/>
  <c r="B3" i="3"/>
  <c r="B2" i="3"/>
  <c r="L2" i="3" l="1" a="1"/>
  <c r="L2" i="3" l="1"/>
  <c r="G2" i="26" a="1"/>
  <c r="G2" i="2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Erick Thunell</author>
  </authors>
  <commentList>
    <comment ref="G1" authorId="0" shapeId="0" xr:uid="{85B99DB6-7B9B-45BF-BD65-2805E6917424}">
      <text>
        <r>
          <rPr>
            <b/>
            <sz val="9"/>
            <color indexed="81"/>
            <rFont val="Tahoma"/>
            <family val="2"/>
          </rPr>
          <t>Erick Thunell:</t>
        </r>
        <r>
          <rPr>
            <sz val="9"/>
            <color indexed="81"/>
            <rFont val="Tahoma"/>
            <family val="2"/>
          </rPr>
          <t xml:space="preserve">
If we want this or the Fuel Categories in any particular order, we can just put a number in front. 11 will place before 2 so might have to alter formula to only sort by  first two characters.
hopefully alphabetical is fine though</t>
        </r>
      </text>
    </comment>
    <comment ref="I1" authorId="0" shapeId="0" xr:uid="{BFE08881-25A0-4AD2-A7B9-4D10466BB73D}">
      <text>
        <r>
          <rPr>
            <b/>
            <sz val="9"/>
            <color indexed="81"/>
            <rFont val="Tahoma"/>
            <family val="2"/>
          </rPr>
          <t>Erick Thunell:</t>
        </r>
        <r>
          <rPr>
            <sz val="9"/>
            <color indexed="81"/>
            <rFont val="Tahoma"/>
            <family val="2"/>
          </rPr>
          <t xml:space="preserve">
need units here
@Zach double check me
Likely will re-label the pollutants to include the units in the same cell. I'm not sure how I feel about this so I'm building the units to have their own column. This may cause confusion on input sheet if not explicitly state.
E.g. "Propane (gal)"
Need to add units to the MDE export sheet.</t>
        </r>
      </text>
    </comment>
    <comment ref="L1" authorId="0" shapeId="0" xr:uid="{26EDA994-371B-4B47-916B-FD998E4FEA6D}">
      <text>
        <r>
          <rPr>
            <b/>
            <sz val="9"/>
            <color indexed="81"/>
            <rFont val="Tahoma"/>
            <family val="2"/>
          </rPr>
          <t>Erick Thunell:</t>
        </r>
        <r>
          <rPr>
            <sz val="9"/>
            <color indexed="81"/>
            <rFont val="Tahoma"/>
            <family val="2"/>
          </rPr>
          <t xml:space="preserve">
Need to change this to filter() formula if we want a different pollutant order, i.e. we wanted CNG and LNG to always be next to each other on the input sheet.
Otherwise they'll be alphabetical</t>
        </r>
      </text>
    </comment>
    <comment ref="M1" authorId="0" shapeId="0" xr:uid="{C8112759-B2D2-4D72-8D9F-66EA487A3BCF}">
      <text>
        <r>
          <rPr>
            <b/>
            <sz val="9"/>
            <color indexed="81"/>
            <rFont val="Tahoma"/>
            <family val="2"/>
          </rPr>
          <t>Erick Thunell:</t>
        </r>
        <r>
          <rPr>
            <sz val="9"/>
            <color indexed="81"/>
            <rFont val="Tahoma"/>
            <family val="2"/>
          </rPr>
          <t xml:space="preserve">
EDIT ME!!
Simply add any new biofuels in this column. Make sure to designate them with a unit as well.</t>
        </r>
      </text>
    </comment>
    <comment ref="AB1" authorId="0" shapeId="0" xr:uid="{5452F80F-9730-4C97-B52C-B30E387144B4}">
      <text>
        <r>
          <rPr>
            <b/>
            <sz val="9"/>
            <color indexed="81"/>
            <rFont val="Tahoma"/>
            <family val="2"/>
          </rPr>
          <t>Erick Thunell:</t>
        </r>
        <r>
          <rPr>
            <sz val="9"/>
            <color indexed="81"/>
            <rFont val="Tahoma"/>
            <family val="2"/>
          </rPr>
          <t xml:space="preserve">
EDIT ME!!
Simply add any new sectors in this column.</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<sst xmlns="http://schemas.openxmlformats.org/spreadsheetml/2006/main" count="161" uniqueCount="111">
  <si>
    <t>Month Helper</t>
  </si>
  <si>
    <t>What Counties to you deliver to?</t>
  </si>
  <si>
    <t>Allegany</t>
  </si>
  <si>
    <t>Anne Arundel</t>
  </si>
  <si>
    <t>Baltimore City</t>
  </si>
  <si>
    <t>Baltimore County</t>
  </si>
  <si>
    <t>Calvert</t>
  </si>
  <si>
    <t>Caroline</t>
  </si>
  <si>
    <t>Carroll</t>
  </si>
  <si>
    <t>Cecil</t>
  </si>
  <si>
    <t>Charles</t>
  </si>
  <si>
    <t>Dorchester</t>
  </si>
  <si>
    <t>Frederick</t>
  </si>
  <si>
    <t>Garrett</t>
  </si>
  <si>
    <t>Harford</t>
  </si>
  <si>
    <t>Howard</t>
  </si>
  <si>
    <t>Kent</t>
  </si>
  <si>
    <t>Montgomery</t>
  </si>
  <si>
    <t>Prince George's</t>
  </si>
  <si>
    <t>Queen Anne's</t>
  </si>
  <si>
    <t>Somerset</t>
  </si>
  <si>
    <t>Washington</t>
  </si>
  <si>
    <t>Wicomico</t>
  </si>
  <si>
    <t>Worcester</t>
  </si>
  <si>
    <t>County List</t>
  </si>
  <si>
    <t>Fuel List</t>
  </si>
  <si>
    <t>Fuel</t>
  </si>
  <si>
    <t>Talbot</t>
  </si>
  <si>
    <t>YearHelper</t>
  </si>
  <si>
    <t>Year</t>
  </si>
  <si>
    <t>St. Mary's</t>
  </si>
  <si>
    <t>Propane</t>
  </si>
  <si>
    <t>No. 1 Fuel Oil</t>
  </si>
  <si>
    <t>No. 4 Fuel Oil</t>
  </si>
  <si>
    <t>No. 2 Fuel Oil</t>
  </si>
  <si>
    <t>Natural Gas</t>
  </si>
  <si>
    <t>Coal</t>
  </si>
  <si>
    <t>helper counties list</t>
  </si>
  <si>
    <t>helper fuel list</t>
  </si>
  <si>
    <t>Units</t>
  </si>
  <si>
    <t>gallons</t>
  </si>
  <si>
    <t>Input Company Name</t>
  </si>
  <si>
    <t>Input Company Address</t>
  </si>
  <si>
    <t>Input Company ID</t>
  </si>
  <si>
    <t>Yes</t>
  </si>
  <si>
    <t>Yes or BLANK</t>
  </si>
  <si>
    <t>Company ID</t>
  </si>
  <si>
    <t>Residential</t>
  </si>
  <si>
    <t>Commercial</t>
  </si>
  <si>
    <t/>
  </si>
  <si>
    <t>fuelCOLORhelper</t>
  </si>
  <si>
    <t>Month</t>
  </si>
  <si>
    <t>short tons</t>
  </si>
  <si>
    <t>Dropdown</t>
  </si>
  <si>
    <t>Kerosene</t>
  </si>
  <si>
    <t>No. 6 Fuel Oil</t>
  </si>
  <si>
    <t>Other Fuel Oil</t>
  </si>
  <si>
    <t>Fuel Units</t>
  </si>
  <si>
    <t>helper units</t>
  </si>
  <si>
    <t>January</t>
  </si>
  <si>
    <t>February</t>
  </si>
  <si>
    <t>March</t>
  </si>
  <si>
    <t>No. 5 Fuel Oil</t>
  </si>
  <si>
    <t>Biomethane</t>
  </si>
  <si>
    <t>Hydrogen</t>
  </si>
  <si>
    <t>Energy Consuming Sector</t>
  </si>
  <si>
    <t>What Sector(s) Receive Fuel?</t>
  </si>
  <si>
    <t>What Fuel(s) do you deliver?</t>
  </si>
  <si>
    <t>Biofuel 1</t>
  </si>
  <si>
    <t>Biofuel 2</t>
  </si>
  <si>
    <t>Biofuel 3</t>
  </si>
  <si>
    <t>Biofuel 4</t>
  </si>
  <si>
    <t>Biofuel 5</t>
  </si>
  <si>
    <t>Biofuel 6</t>
  </si>
  <si>
    <t>Biofuel 7</t>
  </si>
  <si>
    <t>Biofuel Helper list (setup)</t>
  </si>
  <si>
    <t>Biofuel Unit Helper (setup)</t>
  </si>
  <si>
    <t>trimBlanks&amp;Biofuelhelper</t>
  </si>
  <si>
    <t>Do you deliver Biofuels?</t>
  </si>
  <si>
    <t>Click a highlighted cell below to reveal a dropdown menu. Please leave the dropdown blank for counties, fuels, and sectors that do not apply to you, otherwise mark it as "Yes."</t>
  </si>
  <si>
    <t>helper Energy consuming sector list</t>
  </si>
  <si>
    <t>(setup) Other Energy Consuming Sector helper</t>
  </si>
  <si>
    <t>Filler1</t>
  </si>
  <si>
    <t>Filler2</t>
  </si>
  <si>
    <t>Filler3</t>
  </si>
  <si>
    <t>Filler4</t>
  </si>
  <si>
    <t>Filler5</t>
  </si>
  <si>
    <t>Industrial</t>
  </si>
  <si>
    <t>Mcf</t>
  </si>
  <si>
    <t>New Month Helper</t>
  </si>
  <si>
    <t>April</t>
  </si>
  <si>
    <t>May</t>
  </si>
  <si>
    <t>June</t>
  </si>
  <si>
    <t>July</t>
  </si>
  <si>
    <t>August</t>
  </si>
  <si>
    <t>September</t>
  </si>
  <si>
    <t>October</t>
  </si>
  <si>
    <t>November</t>
  </si>
  <si>
    <t>December</t>
  </si>
  <si>
    <t>CompanyID</t>
  </si>
  <si>
    <t>Start inputting delivered fuel--&gt;</t>
  </si>
  <si>
    <t>For questions about sector definitions and fuel types included in this program, read the</t>
  </si>
  <si>
    <t>Instructions</t>
  </si>
  <si>
    <t>What should you do if you have trouble understanding these instructions?</t>
  </si>
  <si>
    <t>Heating Fuel Provider Reporting Program Need-To-Know Guide.</t>
  </si>
  <si>
    <t>Electric Power</t>
  </si>
  <si>
    <t>Do you deliver to energy consuming sectors other than Residential, Commercial, Industrial, or Electric Power?</t>
  </si>
  <si>
    <t>What year are you reporting for</t>
  </si>
  <si>
    <t>For all other questions, contact the MDE Clean Heat Team by emailing cleanheat.mde@maryland.gov or calling (410) 537-3890</t>
  </si>
  <si>
    <t>Identifying counties tool</t>
  </si>
  <si>
    <t xml:space="preserve">&lt;--- click link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</si>
</sst>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Aptos Narrow"/>
      <family val="2"/>
      <scheme val="minor"/>
    </font>
    <font>
      <u/>
      <sz val="11"/>
      <color theme="10"/>
      <name val="Aptos Narrow"/>
      <family val="2"/>
      <scheme val="minor"/>
    </font>
    <font>
      <sz val="9"/>
      <color indexed="81"/>
      <name val="Tahoma"/>
      <family val="2"/>
    </font>
    <font>
      <b/>
      <sz val="9"/>
      <color indexed="81"/>
      <name val="Tahoma"/>
      <family val="2"/>
    </font>
    <font>
      <sz val="8"/>
      <name val="Aptos Narrow"/>
      <family val="2"/>
      <scheme val="minor"/>
    </font>
    <font>
      <sz val="16"/>
      <color theme="1"/>
      <name val="Aptos Narrow"/>
      <family val="2"/>
      <scheme val="minor"/>
    </font>
    <font>
      <u/>
      <sz val="16"/>
      <color theme="10"/>
      <name val="Aptos Narrow"/>
      <family val="2"/>
      <scheme val="minor"/>
    </font>
    <font>
      <b/>
      <sz val="13"/>
      <color theme="1"/>
      <name val="Aptos Narrow"/>
      <family val="2"/>
      <scheme val="minor"/>
    </font>
    <font>
      <u/>
      <sz val="11"/>
      <color rgb="FF0070C0"/>
      <name val="Aptos Narrow"/>
      <family val="2"/>
      <scheme val="minor"/>
    </font>
    <font>
      <b/>
      <sz val="24"/>
      <color theme="1"/>
      <name val="Aptos Narrow"/>
      <family val="2"/>
      <scheme val="minor"/>
    </font>
    <font>
      <b/>
      <sz val="11"/>
      <color theme="1"/>
      <name val="Aptos Narrow"/>
      <family val="2"/>
      <scheme val="minor"/>
    </font>
  </fonts>
  <fills count="5">
    <fill>
      <patternFill patternType="none"/>
    </fill>
    <fill>
      <patternFill patternType="gray125"/>
    </fill>
    <fill>
      <patternFill patternType="solid">
        <fgColor theme="1"/>
        <bgColor indexed="64"/>
      </patternFill>
    </fill>
    <fill>
      <patternFill patternType="solid">
        <fgColor theme="2" tint="-9.9978637043366805E-2"/>
        <bgColor indexed="64"/>
      </patternFill>
    </fill>
    <fill>
      <patternFill patternType="solid">
        <fgColor rgb="FFBDE2F5"/>
        <bgColor indexed="64"/>
      </patternFill>
    </fill>
  </fills>
  <borders count="31">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auto="1"/>
      </top>
      <bottom style="thin">
        <color auto="1"/>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right/>
      <top style="thin">
        <color indexed="64"/>
      </top>
      <bottom/>
      <diagonal/>
    </border>
  </borders>
  <cellStyleXfs count="2">
    <xf numFmtId="0" fontId="0" fillId="0" borderId="0"/>
    <xf numFmtId="0" fontId="1" fillId="0" borderId="0" applyNumberFormat="0" applyFill="0" applyBorder="0" applyAlignment="0" applyProtection="0"/>
  </cellStyleXfs>
  <cellXfs count="56">
    <xf numFmtId="0" fontId="0" fillId="0" borderId="0" xfId="0"/>
    <xf numFmtId="0" fontId="0" fillId="0" borderId="0" xfId="0" quotePrefix="1"/>
    <xf numFmtId="0" fontId="0" fillId="2" borderId="0" xfId="0" applyFill="1"/>
    <xf numFmtId="0" fontId="0" fillId="3" borderId="1" xfId="0" applyFill="1" applyBorder="1"/>
    <xf numFmtId="0" fontId="0" fillId="3" borderId="2" xfId="0" applyFill="1" applyBorder="1"/>
    <xf numFmtId="0" fontId="0" fillId="0" borderId="3" xfId="0" applyBorder="1"/>
    <xf numFmtId="0" fontId="0" fillId="0" borderId="4" xfId="0" applyBorder="1"/>
    <xf numFmtId="0" fontId="0" fillId="0" borderId="6" xfId="0" applyBorder="1"/>
    <xf numFmtId="0" fontId="0" fillId="0" borderId="8" xfId="0" applyBorder="1"/>
    <xf numFmtId="0" fontId="0" fillId="0" borderId="3" xfId="0" quotePrefix="1" applyBorder="1"/>
    <xf numFmtId="0" fontId="0" fillId="0" borderId="10" xfId="0" applyBorder="1"/>
    <xf numFmtId="0" fontId="0" fillId="0" borderId="0" xfId="0" quotePrefix="1" applyAlignment="1">
      <alignment wrapText="1"/>
    </xf>
    <xf numFmtId="0" fontId="0" fillId="0" borderId="15" xfId="0" quotePrefix="1" applyBorder="1"/>
    <xf numFmtId="0" fontId="0" fillId="0" borderId="19" xfId="0" applyBorder="1"/>
    <xf numFmtId="0" fontId="5" fillId="0" borderId="0" xfId="0" applyFont="1" applyAlignment="1">
      <alignment horizontal="center" vertical="center" wrapText="1"/>
    </xf>
    <xf numFmtId="0" fontId="0" fillId="0" borderId="27" xfId="0" applyBorder="1"/>
    <xf numFmtId="0" fontId="0" fillId="3" borderId="26" xfId="0" applyFill="1" applyBorder="1"/>
    <xf numFmtId="0" fontId="0" fillId="0" borderId="0" xfId="0" applyAlignment="1">
      <alignment wrapText="1"/>
    </xf>
    <xf numFmtId="0" fontId="0" fillId="2" borderId="0" xfId="0" applyFill="1" applyAlignment="1">
      <alignment wrapText="1"/>
    </xf>
    <xf numFmtId="0" fontId="0" fillId="3" borderId="26" xfId="0" applyFill="1" applyBorder="1" applyAlignment="1">
      <alignment wrapText="1"/>
    </xf>
    <xf numFmtId="0" fontId="0" fillId="0" borderId="28" xfId="0" applyBorder="1"/>
    <xf numFmtId="0" fontId="1" fillId="0" borderId="0" xfId="1"/>
    <xf numFmtId="0" fontId="1" fillId="0" borderId="0" xfId="1" quotePrefix="1" applyAlignment="1">
      <alignment wrapText="1"/>
    </xf>
    <xf numFmtId="0" fontId="0" fillId="0" borderId="0" xfId="0" applyProtection="1">
      <protection locked="0"/>
    </xf>
    <xf numFmtId="0" fontId="0" fillId="0" borderId="0" xfId="0" applyProtection="1">
      <protection hidden="1"/>
    </xf>
    <xf numFmtId="0" fontId="0" fillId="0" borderId="0" xfId="0" quotePrefix="1" applyProtection="1">
      <protection hidden="1"/>
    </xf>
    <xf numFmtId="0" fontId="0" fillId="0" borderId="0" xfId="0" quotePrefix="1" applyAlignment="1" applyProtection="1">
      <alignment wrapText="1"/>
      <protection hidden="1"/>
    </xf>
    <xf numFmtId="0" fontId="0" fillId="4" borderId="1" xfId="0" applyFill="1" applyBorder="1" applyProtection="1">
      <protection locked="0"/>
    </xf>
    <xf numFmtId="0" fontId="0" fillId="4" borderId="5" xfId="0" applyFill="1" applyBorder="1" applyProtection="1">
      <protection locked="0"/>
    </xf>
    <xf numFmtId="0" fontId="0" fillId="4" borderId="11" xfId="0" applyFill="1" applyBorder="1" applyProtection="1">
      <protection locked="0"/>
    </xf>
    <xf numFmtId="0" fontId="0" fillId="4" borderId="7" xfId="0" applyFill="1" applyBorder="1" applyProtection="1">
      <protection locked="0"/>
    </xf>
    <xf numFmtId="0" fontId="0" fillId="4" borderId="17" xfId="0" applyFill="1" applyBorder="1" applyProtection="1">
      <protection locked="0"/>
    </xf>
    <xf numFmtId="0" fontId="0" fillId="4" borderId="18" xfId="0" applyFill="1" applyBorder="1" applyProtection="1">
      <protection locked="0"/>
    </xf>
    <xf numFmtId="0" fontId="0" fillId="4" borderId="9" xfId="0" applyFill="1" applyBorder="1" applyProtection="1">
      <protection locked="0"/>
    </xf>
    <xf numFmtId="0" fontId="0" fillId="3" borderId="4" xfId="0" applyFill="1" applyBorder="1" applyAlignment="1">
      <alignment horizontal="center" vertical="center"/>
    </xf>
    <xf numFmtId="0" fontId="0" fillId="3" borderId="6" xfId="0" applyFill="1" applyBorder="1" applyAlignment="1">
      <alignment horizontal="center" vertical="center"/>
    </xf>
    <xf numFmtId="0" fontId="0" fillId="3" borderId="8" xfId="0" applyFill="1" applyBorder="1" applyAlignment="1">
      <alignment horizontal="center" vertical="center"/>
    </xf>
    <xf numFmtId="0" fontId="0" fillId="0" borderId="29" xfId="0" quotePrefix="1" applyBorder="1"/>
    <xf numFmtId="0" fontId="6" fillId="4" borderId="3" xfId="1" applyFont="1" applyFill="1" applyBorder="1" applyAlignment="1">
      <alignment vertical="center"/>
    </xf>
    <xf numFmtId="0" fontId="0" fillId="0" borderId="30" xfId="0" applyBorder="1"/>
    <xf numFmtId="0" fontId="7" fillId="0" borderId="0" xfId="0" applyFont="1"/>
    <xf numFmtId="0" fontId="8" fillId="0" borderId="0" xfId="1" applyFont="1"/>
    <xf numFmtId="0" fontId="9" fillId="0" borderId="0" xfId="0" applyFont="1"/>
    <xf numFmtId="0" fontId="10" fillId="0" borderId="0" xfId="0" applyFont="1"/>
    <xf numFmtId="0" fontId="0" fillId="4" borderId="20" xfId="0" applyFill="1" applyBorder="1" applyAlignment="1" applyProtection="1">
      <alignment horizontal="center" wrapText="1"/>
      <protection locked="0"/>
    </xf>
    <xf numFmtId="0" fontId="0" fillId="4" borderId="21" xfId="0" applyFill="1" applyBorder="1" applyAlignment="1" applyProtection="1">
      <alignment horizontal="center" wrapText="1"/>
      <protection locked="0"/>
    </xf>
    <xf numFmtId="0" fontId="0" fillId="4" borderId="16" xfId="0" applyFill="1" applyBorder="1" applyAlignment="1" applyProtection="1">
      <alignment horizontal="center" wrapText="1"/>
      <protection locked="0"/>
    </xf>
    <xf numFmtId="0" fontId="0" fillId="4" borderId="22" xfId="0" applyFill="1" applyBorder="1" applyAlignment="1" applyProtection="1">
      <alignment horizontal="center" wrapText="1"/>
      <protection locked="0"/>
    </xf>
    <xf numFmtId="0" fontId="0" fillId="4" borderId="12" xfId="0" applyFill="1" applyBorder="1" applyAlignment="1" applyProtection="1">
      <alignment horizontal="center" wrapText="1"/>
      <protection locked="0"/>
    </xf>
    <xf numFmtId="0" fontId="0" fillId="4" borderId="14" xfId="0" applyFill="1" applyBorder="1" applyAlignment="1" applyProtection="1">
      <alignment horizontal="center" wrapText="1"/>
      <protection locked="0"/>
    </xf>
    <xf numFmtId="0" fontId="0" fillId="4" borderId="23" xfId="0" applyFill="1" applyBorder="1" applyAlignment="1" applyProtection="1">
      <alignment horizontal="center" wrapText="1"/>
      <protection locked="0"/>
    </xf>
    <xf numFmtId="0" fontId="0" fillId="4" borderId="24" xfId="0" applyFill="1" applyBorder="1" applyAlignment="1" applyProtection="1">
      <alignment horizontal="center" wrapText="1"/>
      <protection locked="0"/>
    </xf>
    <xf numFmtId="0" fontId="0" fillId="4" borderId="25" xfId="0" applyFill="1" applyBorder="1" applyAlignment="1" applyProtection="1">
      <alignment horizontal="center" wrapText="1"/>
      <protection locked="0"/>
    </xf>
    <xf numFmtId="0" fontId="5" fillId="4" borderId="13" xfId="0" applyFont="1" applyFill="1" applyBorder="1" applyAlignment="1">
      <alignment horizontal="center" vertical="center" wrapText="1"/>
    </xf>
    <xf numFmtId="0" fontId="5" fillId="4" borderId="12" xfId="0" applyFont="1" applyFill="1" applyBorder="1" applyAlignment="1">
      <alignment horizontal="center" vertical="center" wrapText="1"/>
    </xf>
    <xf numFmtId="0" fontId="5" fillId="4" borderId="14" xfId="0" applyFont="1" applyFill="1" applyBorder="1" applyAlignment="1">
      <alignment horizontal="center" vertical="center" wrapText="1"/>
    </xf>
  </cellXfs>
  <cellStyles count="2">
    <cellStyle name="Hyperlink" xfId="1" builtinId="8"/>
    <cellStyle name="Normal" xfId="0" builtinId="0"/>
  </cellStyles>
  <dxfs count="7">
    <dxf>
      <fill>
        <patternFill patternType="none">
          <bgColor auto="1"/>
        </patternFill>
      </fill>
      <border>
        <left/>
        <right/>
        <top/>
        <bottom/>
        <vertical/>
        <horizontal/>
      </border>
    </dxf>
    <dxf>
      <fill>
        <patternFill>
          <fgColor theme="0"/>
          <bgColor rgb="FFBDE2F5"/>
        </patternFill>
      </fill>
    </dxf>
    <dxf>
      <fill>
        <patternFill patternType="none">
          <fgColor indexed="64"/>
          <bgColor auto="1"/>
        </patternFill>
      </fill>
      <border>
        <left/>
        <right/>
        <top/>
        <bottom/>
      </border>
    </dxf>
    <dxf>
      <border>
        <left style="thin">
          <color auto="1"/>
        </left>
        <right style="thin">
          <color auto="1"/>
        </right>
        <top style="thin">
          <color auto="1"/>
        </top>
        <bottom style="thin">
          <color auto="1"/>
        </bottom>
        <vertical/>
        <horizontal/>
      </border>
    </dxf>
    <dxf>
      <border>
        <left/>
        <right/>
        <top/>
        <bottom/>
      </border>
    </dxf>
    <dxf>
      <font>
        <b/>
        <i val="0"/>
        <color theme="0"/>
      </font>
      <numFmt numFmtId="0" formatCode="General"/>
      <fill>
        <patternFill>
          <bgColor rgb="FF117733"/>
        </patternFill>
      </fill>
      <border>
        <left style="thin">
          <color auto="1"/>
        </left>
        <right style="thin">
          <color auto="1"/>
        </right>
        <top style="thin">
          <color auto="1"/>
        </top>
        <bottom style="thin">
          <color auto="1"/>
        </bottom>
        <vertical/>
        <horizontal/>
      </border>
    </dxf>
    <dxf>
      <border>
        <left/>
        <right/>
        <top style="thin">
          <color auto="1"/>
        </top>
        <bottom style="thin">
          <color auto="1"/>
        </bottom>
        <vertical/>
        <horizontal/>
      </border>
    </dxf>
  </dxfs>
  <tableStyles count="0" defaultTableStyle="TableStyleMedium2" defaultPivotStyle="PivotStyleLight16"/>
  <colors>
    <mruColors>
      <color rgb="FFBDE2F5"/>
      <color rgb="FF88CCEE"/>
      <color rgb="FF117733"/>
      <color rgb="FF0072B2"/>
      <color rgb="FF56B4E9"/>
      <color rgb="FF009E73"/>
      <color rgb="FF65E765"/>
      <color rgb="FF31A354"/>
      <color rgb="FFA1D99B"/>
      <color rgb="FF619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Types" Target="richData/rdRichValueTyp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Structure" Target="richData/rdrichvaluestructure.xml"/><Relationship Id="rId5" Type="http://schemas.openxmlformats.org/officeDocument/2006/relationships/worksheet" Target="worksheets/sheet5.xml"/><Relationship Id="rId15" Type="http://schemas.openxmlformats.org/officeDocument/2006/relationships/customXml" Target="../customXml/item2.xml"/><Relationship Id="rId10"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7620</xdr:rowOff>
    </xdr:from>
    <xdr:to>
      <xdr:col>7</xdr:col>
      <xdr:colOff>229227</xdr:colOff>
      <xdr:row>7</xdr:row>
      <xdr:rowOff>110658</xdr:rowOff>
    </xdr:to>
    <xdr:pic>
      <xdr:nvPicPr>
        <xdr:cNvPr id="2" name="Picture 1">
          <a:extLst>
            <a:ext uri="{FF2B5EF4-FFF2-40B4-BE49-F238E27FC236}">
              <a16:creationId xmlns:a16="http://schemas.microsoft.com/office/drawing/2014/main" id="{B77D2A8B-1C61-A858-2C34-3334ED71B188}"/>
            </a:ext>
          </a:extLst>
        </xdr:cNvPr>
        <xdr:cNvPicPr>
          <a:picLocks noChangeAspect="1"/>
        </xdr:cNvPicPr>
      </xdr:nvPicPr>
      <xdr:blipFill>
        <a:blip xmlns:r="http://schemas.openxmlformats.org/officeDocument/2006/relationships" r:embed="rId1"/>
        <a:stretch>
          <a:fillRect/>
        </a:stretch>
      </xdr:blipFill>
      <xdr:spPr>
        <a:xfrm>
          <a:off x="0" y="403860"/>
          <a:ext cx="4496427" cy="1200318"/>
        </a:xfrm>
        <a:prstGeom prst="rect">
          <a:avLst/>
        </a:prstGeom>
      </xdr:spPr>
    </xdr:pic>
    <xdr:clientData/>
  </xdr:twoCellAnchor>
  <xdr:twoCellAnchor editAs="oneCell">
    <xdr:from>
      <xdr:col>0</xdr:col>
      <xdr:colOff>38100</xdr:colOff>
      <xdr:row>8</xdr:row>
      <xdr:rowOff>0</xdr:rowOff>
    </xdr:from>
    <xdr:to>
      <xdr:col>9</xdr:col>
      <xdr:colOff>54108</xdr:colOff>
      <xdr:row>32</xdr:row>
      <xdr:rowOff>25382</xdr:rowOff>
    </xdr:to>
    <xdr:pic>
      <xdr:nvPicPr>
        <xdr:cNvPr id="3" name="Picture 2">
          <a:extLst>
            <a:ext uri="{FF2B5EF4-FFF2-40B4-BE49-F238E27FC236}">
              <a16:creationId xmlns:a16="http://schemas.microsoft.com/office/drawing/2014/main" id="{B0E077A0-5B53-E556-0CB3-FB71536AC2AA}"/>
            </a:ext>
          </a:extLst>
        </xdr:cNvPr>
        <xdr:cNvPicPr>
          <a:picLocks noChangeAspect="1"/>
        </xdr:cNvPicPr>
      </xdr:nvPicPr>
      <xdr:blipFill>
        <a:blip xmlns:r="http://schemas.openxmlformats.org/officeDocument/2006/relationships" r:embed="rId2"/>
        <a:stretch>
          <a:fillRect/>
        </a:stretch>
      </xdr:blipFill>
      <xdr:spPr>
        <a:xfrm>
          <a:off x="38100" y="1676400"/>
          <a:ext cx="5506218" cy="4420217"/>
        </a:xfrm>
        <a:prstGeom prst="rect">
          <a:avLst/>
        </a:prstGeom>
      </xdr:spPr>
    </xdr:pic>
    <xdr:clientData/>
  </xdr:twoCellAnchor>
  <xdr:twoCellAnchor editAs="oneCell">
    <xdr:from>
      <xdr:col>0</xdr:col>
      <xdr:colOff>0</xdr:colOff>
      <xdr:row>32</xdr:row>
      <xdr:rowOff>76200</xdr:rowOff>
    </xdr:from>
    <xdr:to>
      <xdr:col>9</xdr:col>
      <xdr:colOff>191292</xdr:colOff>
      <xdr:row>36</xdr:row>
      <xdr:rowOff>55345</xdr:rowOff>
    </xdr:to>
    <xdr:pic>
      <xdr:nvPicPr>
        <xdr:cNvPr id="8" name="Picture 7">
          <a:extLst>
            <a:ext uri="{FF2B5EF4-FFF2-40B4-BE49-F238E27FC236}">
              <a16:creationId xmlns:a16="http://schemas.microsoft.com/office/drawing/2014/main" id="{5BE7BD3D-8A40-A564-5E00-DA69D2D28FA3}"/>
            </a:ext>
          </a:extLst>
        </xdr:cNvPr>
        <xdr:cNvPicPr>
          <a:picLocks noChangeAspect="1"/>
        </xdr:cNvPicPr>
      </xdr:nvPicPr>
      <xdr:blipFill>
        <a:blip xmlns:r="http://schemas.openxmlformats.org/officeDocument/2006/relationships" r:embed="rId3"/>
        <a:stretch>
          <a:fillRect/>
        </a:stretch>
      </xdr:blipFill>
      <xdr:spPr>
        <a:xfrm>
          <a:off x="0" y="6141720"/>
          <a:ext cx="5677692" cy="714475"/>
        </a:xfrm>
        <a:prstGeom prst="rect">
          <a:avLst/>
        </a:prstGeom>
      </xdr:spPr>
    </xdr:pic>
    <xdr:clientData/>
  </xdr:twoCellAnchor>
  <xdr:twoCellAnchor editAs="oneCell">
    <xdr:from>
      <xdr:col>0</xdr:col>
      <xdr:colOff>0</xdr:colOff>
      <xdr:row>37</xdr:row>
      <xdr:rowOff>76200</xdr:rowOff>
    </xdr:from>
    <xdr:to>
      <xdr:col>9</xdr:col>
      <xdr:colOff>16008</xdr:colOff>
      <xdr:row>42</xdr:row>
      <xdr:rowOff>38222</xdr:rowOff>
    </xdr:to>
    <xdr:pic>
      <xdr:nvPicPr>
        <xdr:cNvPr id="10" name="Picture 9">
          <a:extLst>
            <a:ext uri="{FF2B5EF4-FFF2-40B4-BE49-F238E27FC236}">
              <a16:creationId xmlns:a16="http://schemas.microsoft.com/office/drawing/2014/main" id="{7FB2DD30-ADDA-E8BA-7B52-F9B13337390A}"/>
            </a:ext>
          </a:extLst>
        </xdr:cNvPr>
        <xdr:cNvPicPr>
          <a:picLocks noChangeAspect="1"/>
        </xdr:cNvPicPr>
      </xdr:nvPicPr>
      <xdr:blipFill>
        <a:blip xmlns:r="http://schemas.openxmlformats.org/officeDocument/2006/relationships" r:embed="rId4"/>
        <a:stretch>
          <a:fillRect/>
        </a:stretch>
      </xdr:blipFill>
      <xdr:spPr>
        <a:xfrm>
          <a:off x="0" y="7056120"/>
          <a:ext cx="5506218" cy="876422"/>
        </a:xfrm>
        <a:prstGeom prst="rect">
          <a:avLst/>
        </a:prstGeom>
      </xdr:spPr>
    </xdr:pic>
    <xdr:clientData/>
  </xdr:twoCellAnchor>
  <xdr:twoCellAnchor editAs="oneCell">
    <xdr:from>
      <xdr:col>0</xdr:col>
      <xdr:colOff>0</xdr:colOff>
      <xdr:row>42</xdr:row>
      <xdr:rowOff>160020</xdr:rowOff>
    </xdr:from>
    <xdr:to>
      <xdr:col>9</xdr:col>
      <xdr:colOff>229398</xdr:colOff>
      <xdr:row>80</xdr:row>
      <xdr:rowOff>63822</xdr:rowOff>
    </xdr:to>
    <xdr:pic>
      <xdr:nvPicPr>
        <xdr:cNvPr id="11" name="Picture 10">
          <a:extLst>
            <a:ext uri="{FF2B5EF4-FFF2-40B4-BE49-F238E27FC236}">
              <a16:creationId xmlns:a16="http://schemas.microsoft.com/office/drawing/2014/main" id="{A85A8C46-5952-3B60-79C1-8539911B1C01}"/>
            </a:ext>
          </a:extLst>
        </xdr:cNvPr>
        <xdr:cNvPicPr>
          <a:picLocks noChangeAspect="1"/>
        </xdr:cNvPicPr>
      </xdr:nvPicPr>
      <xdr:blipFill>
        <a:blip xmlns:r="http://schemas.openxmlformats.org/officeDocument/2006/relationships" r:embed="rId5"/>
        <a:stretch>
          <a:fillRect/>
        </a:stretch>
      </xdr:blipFill>
      <xdr:spPr>
        <a:xfrm>
          <a:off x="0" y="8054340"/>
          <a:ext cx="5715798" cy="6858957"/>
        </a:xfrm>
        <a:prstGeom prst="rect">
          <a:avLst/>
        </a:prstGeom>
      </xdr:spPr>
    </xdr:pic>
    <xdr:clientData/>
  </xdr:twoCellAnchor>
  <xdr:twoCellAnchor editAs="oneCell">
    <xdr:from>
      <xdr:col>0</xdr:col>
      <xdr:colOff>0</xdr:colOff>
      <xdr:row>82</xdr:row>
      <xdr:rowOff>0</xdr:rowOff>
    </xdr:from>
    <xdr:to>
      <xdr:col>9</xdr:col>
      <xdr:colOff>248450</xdr:colOff>
      <xdr:row>119</xdr:row>
      <xdr:rowOff>130501</xdr:rowOff>
    </xdr:to>
    <xdr:pic>
      <xdr:nvPicPr>
        <xdr:cNvPr id="17" name="Picture 16">
          <a:extLst>
            <a:ext uri="{FF2B5EF4-FFF2-40B4-BE49-F238E27FC236}">
              <a16:creationId xmlns:a16="http://schemas.microsoft.com/office/drawing/2014/main" id="{01C81DE1-5FAD-43AC-85ED-2A5C848D89DB}"/>
            </a:ext>
          </a:extLst>
        </xdr:cNvPr>
        <xdr:cNvPicPr>
          <a:picLocks noChangeAspect="1"/>
        </xdr:cNvPicPr>
      </xdr:nvPicPr>
      <xdr:blipFill>
        <a:blip xmlns:r="http://schemas.openxmlformats.org/officeDocument/2006/relationships" r:embed="rId6"/>
        <a:stretch>
          <a:fillRect/>
        </a:stretch>
      </xdr:blipFill>
      <xdr:spPr>
        <a:xfrm>
          <a:off x="0" y="15059025"/>
          <a:ext cx="5731040" cy="6818956"/>
        </a:xfrm>
        <a:prstGeom prst="rect">
          <a:avLst/>
        </a:prstGeom>
      </xdr:spPr>
    </xdr:pic>
    <xdr:clientData/>
  </xdr:twoCellAnchor>
  <xdr:twoCellAnchor editAs="oneCell">
    <xdr:from>
      <xdr:col>0</xdr:col>
      <xdr:colOff>0</xdr:colOff>
      <xdr:row>120</xdr:row>
      <xdr:rowOff>161925</xdr:rowOff>
    </xdr:from>
    <xdr:to>
      <xdr:col>9</xdr:col>
      <xdr:colOff>115082</xdr:colOff>
      <xdr:row>138</xdr:row>
      <xdr:rowOff>97606</xdr:rowOff>
    </xdr:to>
    <xdr:pic>
      <xdr:nvPicPr>
        <xdr:cNvPr id="18" name="Picture 17">
          <a:extLst>
            <a:ext uri="{FF2B5EF4-FFF2-40B4-BE49-F238E27FC236}">
              <a16:creationId xmlns:a16="http://schemas.microsoft.com/office/drawing/2014/main" id="{E2A934E5-DE1A-43CD-81B5-C8D0A9EBAED1}"/>
            </a:ext>
          </a:extLst>
        </xdr:cNvPr>
        <xdr:cNvPicPr>
          <a:picLocks noChangeAspect="1"/>
        </xdr:cNvPicPr>
      </xdr:nvPicPr>
      <xdr:blipFill>
        <a:blip xmlns:r="http://schemas.openxmlformats.org/officeDocument/2006/relationships" r:embed="rId7"/>
        <a:stretch>
          <a:fillRect/>
        </a:stretch>
      </xdr:blipFill>
      <xdr:spPr>
        <a:xfrm>
          <a:off x="0" y="22098000"/>
          <a:ext cx="5601482" cy="319894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13</xdr:col>
      <xdr:colOff>7012</xdr:colOff>
      <xdr:row>4</xdr:row>
      <xdr:rowOff>188717</xdr:rowOff>
    </xdr:from>
    <xdr:to>
      <xdr:col>14</xdr:col>
      <xdr:colOff>15444</xdr:colOff>
      <xdr:row>7</xdr:row>
      <xdr:rowOff>169667</xdr:rowOff>
    </xdr:to>
    <xdr:pic>
      <xdr:nvPicPr>
        <xdr:cNvPr id="2" name="Picture 1">
          <a:extLst>
            <a:ext uri="{FF2B5EF4-FFF2-40B4-BE49-F238E27FC236}">
              <a16:creationId xmlns:a16="http://schemas.microsoft.com/office/drawing/2014/main" id="{C445A450-1BE4-74E6-326A-CF3D544D34DF}"/>
            </a:ext>
          </a:extLst>
        </xdr:cNvPr>
        <xdr:cNvPicPr>
          <a:picLocks noChangeAspect="1"/>
        </xdr:cNvPicPr>
      </xdr:nvPicPr>
      <xdr:blipFill>
        <a:blip xmlns:r="http://schemas.openxmlformats.org/officeDocument/2006/relationships" r:embed="rId1"/>
        <a:stretch>
          <a:fillRect/>
        </a:stretch>
      </xdr:blipFill>
      <xdr:spPr>
        <a:xfrm>
          <a:off x="14395842" y="958823"/>
          <a:ext cx="4325081" cy="1117141"/>
        </a:xfrm>
        <a:prstGeom prst="rect">
          <a:avLst/>
        </a:prstGeom>
      </xdr:spPr>
    </xdr:pic>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3</v>
  </rv>
  <rv s="1">
    <v>13</v>
    <v>1</v>
  </rv>
</rvData>
</file>

<file path=xl/richData/rdrichvaluestructure.xml><?xml version="1.0" encoding="utf-8"?>
<rvStructures xmlns="http://schemas.microsoft.com/office/spreadsheetml/2017/richdata" count="2">
  <s t="_error">
    <k n="errorType" t="i"/>
    <k n="subType" t="i"/>
  </s>
  <s t="_error">
    <k n="errorType" t="i"/>
    <k n="propagated" t="b"/>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mdgeodata.md.gov/BulkGeocode/" TargetMode="External"/><Relationship Id="rId1" Type="http://schemas.openxmlformats.org/officeDocument/2006/relationships/hyperlink" Target="https://mde.maryland.gov/programs/air/ClimateChange/Documents/Need%20to%20Know%20Guide%20for%20Heating%20Fuel%20Providers.pdf"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7DA0E-6A8E-4003-9EE8-0AB9B0B34E72}">
  <sheetPr codeName="Sheet1"/>
  <dimension ref="A1:N102"/>
  <sheetViews>
    <sheetView showGridLines="0" tabSelected="1" topLeftCell="A29" workbookViewId="0">
      <selection activeCell="Q103" sqref="Q103"/>
    </sheetView>
  </sheetViews>
  <sheetFormatPr defaultRowHeight="14.4" x14ac:dyDescent="0.3"/>
  <sheetData>
    <row r="1" spans="1:12" ht="31.2" x14ac:dyDescent="0.6">
      <c r="A1" s="42" t="s">
        <v>102</v>
      </c>
      <c r="J1" s="43"/>
      <c r="L1" s="40" t="s">
        <v>103</v>
      </c>
    </row>
    <row r="2" spans="1:12" x14ac:dyDescent="0.3">
      <c r="L2" t="s">
        <v>101</v>
      </c>
    </row>
    <row r="3" spans="1:12" x14ac:dyDescent="0.3">
      <c r="L3" s="41" t="s">
        <v>104</v>
      </c>
    </row>
    <row r="5" spans="1:12" x14ac:dyDescent="0.3">
      <c r="L5" t="s">
        <v>108</v>
      </c>
    </row>
    <row r="50" spans="12:12" x14ac:dyDescent="0.3">
      <c r="L50" s="43"/>
    </row>
    <row r="102" spans="11:14" x14ac:dyDescent="0.3">
      <c r="K102" s="21" t="s">
        <v>109</v>
      </c>
      <c r="L102" s="43"/>
      <c r="N102" s="43" t="s">
        <v>110</v>
      </c>
    </row>
  </sheetData>
  <sheetProtection algorithmName="SHA-512" hashValue="+oaTjaDj9hg8n6laFeLbe0k7obLcg4/GMLqSKXuqRTSoaBjE7XXkb3QGUlcMERQWGS26zCpKHbCQvTqLwoVx+Q==" saltValue="Svd/hw1g4NG4HUR7gCJZVg==" spinCount="100000" sheet="1" objects="1" scenarios="1"/>
  <hyperlinks>
    <hyperlink ref="L3" r:id="rId1" display="Heating Fuel Provider Reporting Program Need-To-Know Guide" xr:uid="{B28A8259-130B-46B9-B9FE-9A0AE26C6610}"/>
    <hyperlink ref="K102" r:id="rId2" xr:uid="{D7857166-90AF-476D-9C4C-C3FA09BB867A}"/>
  </hyperlinks>
  <pageMargins left="0.7" right="0.7" top="0.75" bottom="0.75" header="0.3" footer="0.3"/>
  <pageSetup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AC4AA7-2991-41BE-B7B4-23A9DE836BE8}">
  <sheetPr codeName="Sheet2"/>
  <dimension ref="A1:N37"/>
  <sheetViews>
    <sheetView topLeftCell="A6" zoomScale="94" zoomScaleNormal="94" workbookViewId="0">
      <selection activeCell="D7" sqref="D7"/>
    </sheetView>
  </sheetViews>
  <sheetFormatPr defaultRowHeight="14.4" x14ac:dyDescent="0.3"/>
  <cols>
    <col min="1" max="1" width="31.109375" customWidth="1"/>
    <col min="2" max="2" width="13.33203125" customWidth="1"/>
    <col min="3" max="4" width="8.88671875" customWidth="1"/>
    <col min="5" max="5" width="26.44140625" customWidth="1"/>
    <col min="6" max="6" width="10.109375" customWidth="1"/>
    <col min="7" max="7" width="13.88671875" customWidth="1"/>
    <col min="8" max="8" width="22.88671875" customWidth="1"/>
    <col min="9" max="9" width="6.44140625" customWidth="1"/>
    <col min="10" max="10" width="31.33203125" customWidth="1"/>
    <col min="11" max="11" width="13.6640625" customWidth="1"/>
    <col min="12" max="12" width="14" customWidth="1"/>
    <col min="13" max="13" width="8.88671875" style="2"/>
    <col min="14" max="14" width="62.88671875" customWidth="1"/>
    <col min="18" max="18" width="8.88671875" customWidth="1"/>
  </cols>
  <sheetData>
    <row r="1" spans="1:14" ht="15" thickBot="1" x14ac:dyDescent="0.35">
      <c r="A1" s="3" t="s">
        <v>107</v>
      </c>
      <c r="E1" s="34" t="s">
        <v>41</v>
      </c>
      <c r="F1" s="44"/>
      <c r="G1" s="45"/>
      <c r="H1" s="46"/>
    </row>
    <row r="2" spans="1:14" ht="15" thickBot="1" x14ac:dyDescent="0.35">
      <c r="A2" s="27"/>
      <c r="E2" s="35" t="s">
        <v>42</v>
      </c>
      <c r="F2" s="47"/>
      <c r="G2" s="48"/>
      <c r="H2" s="49"/>
      <c r="I2" s="1"/>
    </row>
    <row r="3" spans="1:14" ht="15" thickBot="1" x14ac:dyDescent="0.35">
      <c r="E3" s="36" t="s">
        <v>43</v>
      </c>
      <c r="F3" s="50"/>
      <c r="G3" s="51"/>
      <c r="H3" s="52"/>
    </row>
    <row r="4" spans="1:14" ht="15" thickBot="1" x14ac:dyDescent="0.35">
      <c r="A4" s="16" t="s">
        <v>78</v>
      </c>
    </row>
    <row r="5" spans="1:14" ht="15" thickBot="1" x14ac:dyDescent="0.35">
      <c r="A5" s="27"/>
    </row>
    <row r="6" spans="1:14" ht="15" thickBot="1" x14ac:dyDescent="0.35"/>
    <row r="7" spans="1:14" ht="58.2" thickBot="1" x14ac:dyDescent="0.35">
      <c r="A7" s="19" t="s">
        <v>106</v>
      </c>
      <c r="B7" s="17"/>
      <c r="C7" s="17"/>
      <c r="D7" s="17"/>
      <c r="E7" s="17"/>
      <c r="F7" s="17"/>
      <c r="G7" s="17"/>
      <c r="H7" s="17"/>
      <c r="I7" s="17"/>
      <c r="J7" s="17"/>
      <c r="K7" s="17"/>
      <c r="L7" s="17"/>
      <c r="M7" s="18"/>
      <c r="N7" s="17"/>
    </row>
    <row r="8" spans="1:14" ht="15" thickBot="1" x14ac:dyDescent="0.35">
      <c r="A8" s="27"/>
    </row>
    <row r="9" spans="1:14" x14ac:dyDescent="0.3">
      <c r="I9" s="1"/>
    </row>
    <row r="10" spans="1:14" ht="42.6" customHeight="1" x14ac:dyDescent="0.3">
      <c r="A10" s="53" t="s">
        <v>79</v>
      </c>
      <c r="B10" s="54"/>
      <c r="C10" s="54"/>
      <c r="D10" s="54"/>
      <c r="E10" s="54"/>
      <c r="F10" s="54"/>
      <c r="G10" s="54"/>
      <c r="H10" s="54"/>
      <c r="I10" s="54"/>
      <c r="J10" s="54"/>
      <c r="K10" s="55"/>
      <c r="L10" s="14"/>
      <c r="N10" s="38" t="s">
        <v>100</v>
      </c>
    </row>
    <row r="11" spans="1:14" ht="15" customHeight="1" x14ac:dyDescent="0.3">
      <c r="N11" s="39"/>
    </row>
    <row r="12" spans="1:14" ht="15" thickBot="1" x14ac:dyDescent="0.35"/>
    <row r="13" spans="1:14" ht="15" thickBot="1" x14ac:dyDescent="0.35">
      <c r="A13" s="19" t="s">
        <v>1</v>
      </c>
      <c r="B13" s="4" t="s">
        <v>53</v>
      </c>
      <c r="E13" s="19" t="s">
        <v>67</v>
      </c>
      <c r="F13" s="19" t="s">
        <v>39</v>
      </c>
      <c r="G13" s="19" t="s">
        <v>53</v>
      </c>
      <c r="J13" s="19" t="s">
        <v>66</v>
      </c>
      <c r="K13" s="4" t="s">
        <v>53</v>
      </c>
      <c r="N13" s="22"/>
    </row>
    <row r="14" spans="1:14" x14ac:dyDescent="0.3">
      <c r="A14" s="6" t="s">
        <v>2</v>
      </c>
      <c r="B14" s="28"/>
      <c r="E14" s="6" t="s">
        <v>63</v>
      </c>
      <c r="F14" s="37" t="s">
        <v>88</v>
      </c>
      <c r="G14" s="28"/>
      <c r="J14" s="6" t="s">
        <v>47</v>
      </c>
      <c r="K14" s="28"/>
    </row>
    <row r="15" spans="1:14" x14ac:dyDescent="0.3">
      <c r="A15" s="7" t="s">
        <v>3</v>
      </c>
      <c r="B15" s="30"/>
      <c r="E15" s="10" t="s">
        <v>36</v>
      </c>
      <c r="F15" s="12" t="s">
        <v>52</v>
      </c>
      <c r="G15" s="29"/>
      <c r="J15" s="10" t="s">
        <v>48</v>
      </c>
      <c r="K15" s="29"/>
    </row>
    <row r="16" spans="1:14" x14ac:dyDescent="0.3">
      <c r="A16" s="7" t="s">
        <v>4</v>
      </c>
      <c r="B16" s="30"/>
      <c r="E16" s="10" t="s">
        <v>64</v>
      </c>
      <c r="F16" s="12" t="s">
        <v>88</v>
      </c>
      <c r="G16" s="29"/>
      <c r="J16" s="7" t="s">
        <v>87</v>
      </c>
      <c r="K16" s="30"/>
    </row>
    <row r="17" spans="1:14" x14ac:dyDescent="0.3">
      <c r="A17" s="7" t="s">
        <v>5</v>
      </c>
      <c r="B17" s="30"/>
      <c r="E17" s="7" t="s">
        <v>54</v>
      </c>
      <c r="F17" s="9" t="s">
        <v>40</v>
      </c>
      <c r="G17" s="29"/>
      <c r="J17" s="7" t="s">
        <v>105</v>
      </c>
      <c r="K17" s="31"/>
    </row>
    <row r="18" spans="1:14" x14ac:dyDescent="0.3">
      <c r="A18" s="7" t="s">
        <v>6</v>
      </c>
      <c r="B18" s="30"/>
      <c r="E18" s="7" t="s">
        <v>35</v>
      </c>
      <c r="F18" s="9" t="s">
        <v>88</v>
      </c>
      <c r="G18" s="30"/>
      <c r="J18" s="13" t="str" cm="1">
        <f t="array" ref="J18">IF(A8="Yes", _xlfn.TRIMRANGE(_xlfn.DROP(helper!AB:AB,1,0),2,0),"")</f>
        <v/>
      </c>
      <c r="K18" s="30"/>
      <c r="N18" s="21"/>
    </row>
    <row r="19" spans="1:14" x14ac:dyDescent="0.3">
      <c r="A19" s="7" t="s">
        <v>7</v>
      </c>
      <c r="B19" s="30"/>
      <c r="E19" s="7" t="s">
        <v>32</v>
      </c>
      <c r="F19" s="9" t="s">
        <v>40</v>
      </c>
      <c r="G19" s="30"/>
      <c r="J19" s="7"/>
      <c r="K19" s="32"/>
    </row>
    <row r="20" spans="1:14" x14ac:dyDescent="0.3">
      <c r="A20" s="7" t="s">
        <v>8</v>
      </c>
      <c r="B20" s="30"/>
      <c r="E20" s="7" t="s">
        <v>34</v>
      </c>
      <c r="F20" s="5" t="s">
        <v>40</v>
      </c>
      <c r="G20" s="30"/>
      <c r="J20" s="10"/>
      <c r="K20" s="30"/>
    </row>
    <row r="21" spans="1:14" x14ac:dyDescent="0.3">
      <c r="A21" s="7" t="s">
        <v>9</v>
      </c>
      <c r="B21" s="30"/>
      <c r="E21" s="7" t="s">
        <v>33</v>
      </c>
      <c r="F21" s="9" t="s">
        <v>40</v>
      </c>
      <c r="G21" s="30"/>
      <c r="J21" s="7"/>
      <c r="K21" s="30"/>
    </row>
    <row r="22" spans="1:14" x14ac:dyDescent="0.3">
      <c r="A22" s="7" t="s">
        <v>10</v>
      </c>
      <c r="B22" s="30"/>
      <c r="E22" s="7" t="s">
        <v>62</v>
      </c>
      <c r="F22" s="9" t="s">
        <v>40</v>
      </c>
      <c r="G22" s="30"/>
      <c r="J22" s="10"/>
      <c r="K22" s="29"/>
    </row>
    <row r="23" spans="1:14" x14ac:dyDescent="0.3">
      <c r="A23" s="7" t="s">
        <v>11</v>
      </c>
      <c r="B23" s="30"/>
      <c r="E23" s="7" t="s">
        <v>55</v>
      </c>
      <c r="F23" s="5" t="s">
        <v>40</v>
      </c>
      <c r="G23" s="30"/>
      <c r="J23" s="7"/>
      <c r="K23" s="30"/>
    </row>
    <row r="24" spans="1:14" x14ac:dyDescent="0.3">
      <c r="A24" s="7" t="s">
        <v>12</v>
      </c>
      <c r="B24" s="30"/>
      <c r="E24" s="7" t="s">
        <v>56</v>
      </c>
      <c r="F24" s="5" t="s">
        <v>40</v>
      </c>
      <c r="G24" s="30"/>
      <c r="J24" s="7"/>
      <c r="K24" s="30"/>
    </row>
    <row r="25" spans="1:14" x14ac:dyDescent="0.3">
      <c r="A25" s="7" t="s">
        <v>13</v>
      </c>
      <c r="B25" s="30"/>
      <c r="E25" s="7" t="s">
        <v>31</v>
      </c>
      <c r="F25" s="9" t="s">
        <v>40</v>
      </c>
      <c r="G25" s="30"/>
      <c r="H25" s="20"/>
      <c r="I25" s="15"/>
      <c r="J25" s="10"/>
      <c r="K25" s="29"/>
    </row>
    <row r="26" spans="1:14" x14ac:dyDescent="0.3">
      <c r="A26" s="7" t="s">
        <v>14</v>
      </c>
      <c r="B26" s="30"/>
      <c r="E26" s="7" t="str" cm="1">
        <f t="array" ref="E26">IF(A5="Yes", _xlfn.TRIMRANGE(_xlfn.DROP(helper!M:M,1,0),2,0),"")</f>
        <v/>
      </c>
      <c r="F26" s="9" t="str" cm="1">
        <f t="array" ref="F26">IF(A5="Yes", _xlfn.TRIMRANGE(_xlfn.DROP(helper!N:N,1,0),2,0),"")</f>
        <v/>
      </c>
      <c r="G26" s="30"/>
      <c r="H26" s="20"/>
      <c r="I26" s="15"/>
      <c r="J26" s="7"/>
      <c r="K26" s="30"/>
    </row>
    <row r="27" spans="1:14" x14ac:dyDescent="0.3">
      <c r="A27" s="7" t="s">
        <v>15</v>
      </c>
      <c r="B27" s="30"/>
      <c r="E27" s="7"/>
      <c r="F27" s="5"/>
      <c r="G27" s="30"/>
      <c r="I27" s="15"/>
      <c r="J27" s="7"/>
      <c r="K27" s="30"/>
    </row>
    <row r="28" spans="1:14" x14ac:dyDescent="0.3">
      <c r="A28" s="7" t="s">
        <v>16</v>
      </c>
      <c r="B28" s="30"/>
      <c r="E28" s="7"/>
      <c r="F28" s="5"/>
      <c r="G28" s="30"/>
      <c r="J28" s="10"/>
      <c r="K28" s="29"/>
    </row>
    <row r="29" spans="1:14" x14ac:dyDescent="0.3">
      <c r="A29" s="7" t="s">
        <v>17</v>
      </c>
      <c r="B29" s="30"/>
      <c r="E29" s="7"/>
      <c r="F29" s="5"/>
      <c r="G29" s="30"/>
      <c r="J29" s="7"/>
      <c r="K29" s="30"/>
    </row>
    <row r="30" spans="1:14" x14ac:dyDescent="0.3">
      <c r="A30" s="7" t="s">
        <v>18</v>
      </c>
      <c r="B30" s="30"/>
      <c r="E30" s="7"/>
      <c r="F30" s="5"/>
      <c r="G30" s="30"/>
      <c r="J30" s="7"/>
      <c r="K30" s="30"/>
    </row>
    <row r="31" spans="1:14" x14ac:dyDescent="0.3">
      <c r="A31" s="7" t="s">
        <v>19</v>
      </c>
      <c r="B31" s="30"/>
      <c r="E31" s="7"/>
      <c r="F31" s="5"/>
      <c r="G31" s="30"/>
      <c r="J31" s="10"/>
      <c r="K31" s="29"/>
    </row>
    <row r="32" spans="1:14" x14ac:dyDescent="0.3">
      <c r="A32" s="7" t="s">
        <v>30</v>
      </c>
      <c r="B32" s="30"/>
      <c r="E32" s="7"/>
      <c r="F32" s="5"/>
      <c r="G32" s="30"/>
      <c r="J32" s="7"/>
      <c r="K32" s="30"/>
    </row>
    <row r="33" spans="1:11" x14ac:dyDescent="0.3">
      <c r="A33" s="7" t="s">
        <v>20</v>
      </c>
      <c r="B33" s="30"/>
      <c r="E33" s="7"/>
      <c r="F33" s="5"/>
      <c r="G33" s="30"/>
      <c r="J33" s="7"/>
      <c r="K33" s="30"/>
    </row>
    <row r="34" spans="1:11" x14ac:dyDescent="0.3">
      <c r="A34" s="7" t="s">
        <v>27</v>
      </c>
      <c r="B34" s="30"/>
      <c r="E34" s="7"/>
      <c r="F34" s="5"/>
      <c r="G34" s="30"/>
      <c r="J34" s="10"/>
      <c r="K34" s="29"/>
    </row>
    <row r="35" spans="1:11" x14ac:dyDescent="0.3">
      <c r="A35" s="7" t="s">
        <v>21</v>
      </c>
      <c r="B35" s="30"/>
      <c r="E35" s="7"/>
      <c r="F35" s="5"/>
      <c r="G35" s="30"/>
      <c r="J35" s="7"/>
      <c r="K35" s="30"/>
    </row>
    <row r="36" spans="1:11" x14ac:dyDescent="0.3">
      <c r="A36" s="7" t="s">
        <v>22</v>
      </c>
      <c r="B36" s="30"/>
      <c r="E36" s="7"/>
      <c r="F36" s="5"/>
      <c r="G36" s="30"/>
      <c r="J36" s="7"/>
      <c r="K36" s="30"/>
    </row>
    <row r="37" spans="1:11" ht="15" thickBot="1" x14ac:dyDescent="0.35">
      <c r="A37" s="8" t="s">
        <v>23</v>
      </c>
      <c r="B37" s="33" t="s">
        <v>49</v>
      </c>
      <c r="E37" s="7"/>
      <c r="F37" s="5"/>
      <c r="G37" s="30"/>
      <c r="J37" s="8"/>
      <c r="K37" s="33"/>
    </row>
  </sheetData>
  <sheetProtection algorithmName="SHA-512" hashValue="F7QNBSCK//ZGzRT9S/aMw9A95C6syRDz19GscmedJWY1TYHK+7bXmKj9GMWvX101IQ6A/T9WBBBV8IBNqTTHYQ==" saltValue="CBwtDCMtWj18WKQVDSFeFA==" spinCount="100000" sheet="1" objects="1" scenarios="1"/>
  <mergeCells count="4">
    <mergeCell ref="F1:H1"/>
    <mergeCell ref="F2:H2"/>
    <mergeCell ref="F3:H3"/>
    <mergeCell ref="A10:K10"/>
  </mergeCells>
  <phoneticPr fontId="4" type="noConversion"/>
  <hyperlinks>
    <hyperlink ref="N10:R10" location="'Input Sheet'!G2" display="Start inputting delivered fuel--&gt;" xr:uid="{9B623F74-0042-4978-B0FE-A7DB59F3084C}"/>
  </hyperlinks>
  <pageMargins left="0.7" right="0.7" top="0.75" bottom="0.75" header="0.3" footer="0.3"/>
  <drawing r:id="rId1"/>
  <extLst>
    <ext xmlns:x14="http://schemas.microsoft.com/office/spreadsheetml/2009/9/main" uri="{CCE6A557-97BC-4b89-ADB6-D9C93CAAB3DF}">
      <x14:dataValidations xmlns:xm="http://schemas.microsoft.com/office/excel/2006/main" xWindow="363" yWindow="906" count="4">
        <x14:dataValidation type="list" errorStyle="warning" allowBlank="1" showInputMessage="1" showErrorMessage="1" errorTitle="Dropdown Menu" error="Please select cell A2 and click the dropdown arrow to see viable inputs." promptTitle="Year" prompt="Select Year" xr:uid="{C5C137F7-E3BA-4680-BEE4-E6B40AE2E91C}">
          <x14:formula1>
            <xm:f>helper!$A$2:$A$47</xm:f>
          </x14:formula1>
          <xm:sqref>A2</xm:sqref>
        </x14:dataValidation>
        <x14:dataValidation type="list" errorStyle="information" allowBlank="1" showInputMessage="1" showErrorMessage="1" errorTitle="Warning!" error="You entered something other than a Yes or blank. The workbook will still function, but please be sure you intended to mark this field." promptTitle="Yes or Blank" prompt="Mark with a Yes if you DO deliver to this county. Leave this blank if you do not." xr:uid="{8979049C-C7DD-45D4-9577-60084E3F9BC6}">
          <x14:formula1>
            <xm:f>helper!$E$2:$E$3</xm:f>
          </x14:formula1>
          <xm:sqref>B14:B37 A5 A8</xm:sqref>
        </x14:dataValidation>
        <x14:dataValidation type="list" errorStyle="information" allowBlank="1" showInputMessage="1" showErrorMessage="1" errorTitle="Warning!" error="You entered something other than a Yes or blank. The workbook will still function, but please be sure you intended to mark this field." promptTitle="Yes or Blank" prompt="Mark with a Yes if you DO deliver this fuel. Leave this blank if you do not." xr:uid="{6E02398B-E0AB-4034-BCD7-5A24DD65672F}">
          <x14:formula1>
            <xm:f>helper!$E$2:$E$3</xm:f>
          </x14:formula1>
          <xm:sqref>G14:G37</xm:sqref>
        </x14:dataValidation>
        <x14:dataValidation type="list" errorStyle="information" allowBlank="1" showInputMessage="1" showErrorMessage="1" errorTitle="Warning!" error="You entered something other than a Yes or blank. The workbook will still function, but please be sure you intended to mark this field." promptTitle="Yes or Blank" prompt="Mark with a Yes if you DO deliver fuel for this sector. Leave this blank if you do not." xr:uid="{569D5637-BFC9-46E4-B297-3EB7AAB3A077}">
          <x14:formula1>
            <xm:f>helper!$E$2:$E$3</xm:f>
          </x14:formula1>
          <xm:sqref>K14:K37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9BC08-1599-4E01-84F8-C20181D194B4}">
  <sheetPr codeName="Sheet3"/>
  <dimension ref="A1:AD3"/>
  <sheetViews>
    <sheetView topLeftCell="B1" workbookViewId="0">
      <pane ySplit="1" topLeftCell="A2" activePane="bottomLeft" state="frozen"/>
      <selection activeCell="B1" sqref="B1"/>
      <selection pane="bottomLeft" activeCell="G2" sqref="G2"/>
    </sheetView>
  </sheetViews>
  <sheetFormatPr defaultRowHeight="14.4" x14ac:dyDescent="0.3"/>
  <cols>
    <col min="1" max="1" width="11.33203125" hidden="1" customWidth="1"/>
    <col min="2" max="2" width="5" bestFit="1" customWidth="1"/>
    <col min="3" max="3" width="11.44140625" bestFit="1" customWidth="1"/>
    <col min="4" max="4" width="23.88671875" bestFit="1" customWidth="1"/>
    <col min="5" max="5" width="12.33203125" bestFit="1" customWidth="1"/>
    <col min="6" max="6" width="9.6640625" bestFit="1" customWidth="1"/>
    <col min="7" max="30" width="16.77734375" style="23" customWidth="1"/>
  </cols>
  <sheetData>
    <row r="1" spans="1:30" ht="28.8" customHeight="1" x14ac:dyDescent="0.3">
      <c r="A1" t="s">
        <v>46</v>
      </c>
      <c r="B1" t="s">
        <v>29</v>
      </c>
      <c r="C1" t="s">
        <v>51</v>
      </c>
      <c r="D1" t="s">
        <v>65</v>
      </c>
      <c r="E1" t="s">
        <v>26</v>
      </c>
      <c r="F1" t="s">
        <v>57</v>
      </c>
      <c r="G1" t="e" cm="1" vm="1">
        <f t="array" ref="G1">TRANSPOSE(RemoveBlanks(helper!$R$2:$R$25))</f>
        <v>#VALUE!</v>
      </c>
      <c r="H1"/>
      <c r="I1"/>
      <c r="J1"/>
      <c r="K1"/>
      <c r="L1"/>
      <c r="M1"/>
      <c r="N1"/>
      <c r="O1"/>
      <c r="P1"/>
      <c r="Q1"/>
      <c r="R1"/>
      <c r="S1"/>
      <c r="T1"/>
      <c r="U1"/>
      <c r="V1"/>
      <c r="W1"/>
      <c r="X1"/>
      <c r="Y1"/>
      <c r="Z1"/>
      <c r="AA1"/>
      <c r="AB1"/>
      <c r="AC1"/>
      <c r="AD1"/>
    </row>
    <row r="2" spans="1:30" x14ac:dyDescent="0.3">
      <c r="A2" cm="1">
        <f t="array" ref="A2">IF(_xlfn.SEQUENCE(ROWS(_xlfn.ANCHORARRAY(D2))),Setup!$F$3)</f>
        <v>0</v>
      </c>
      <c r="B2" cm="1">
        <f t="array" ref="B2">IF(_xlfn.SEQUENCE(ROWS(_xlfn.ANCHORARRAY(D2))),Setup!$A$2)</f>
        <v>0</v>
      </c>
      <c r="C2" t="e" cm="1" vm="2">
        <f t="array" ref="C2">_xlfn.VSTACK(
IF(_xlfn.SEQUENCE(ROWS(_xlfn.UNIQUE(_xlfn.ANCHORARRAY(D2),FALSE,FALSE))),helper!$C$2),
IF(_xlfn.SEQUENCE(ROWS(_xlfn.UNIQUE(_xlfn.ANCHORARRAY(D2),FALSE,FALSE))),helper!$C$3),
IF(_xlfn.SEQUENCE(ROWS(_xlfn.UNIQUE(_xlfn.ANCHORARRAY(D2),FALSE,FALSE))),helper!$C$4),
IF(_xlfn.SEQUENCE(ROWS(_xlfn.UNIQUE(_xlfn.ANCHORARRAY(D2),FALSE,FALSE))),helper!$C$5),
IF(_xlfn.SEQUENCE(ROWS(_xlfn.UNIQUE(_xlfn.ANCHORARRAY(D2),FALSE,FALSE))),helper!$C$6),
IF(_xlfn.SEQUENCE(ROWS(_xlfn.UNIQUE(_xlfn.ANCHORARRAY(D2),FALSE,FALSE))),helper!$C$7),
IF(_xlfn.SEQUENCE(ROWS(_xlfn.UNIQUE(_xlfn.ANCHORARRAY(D2),FALSE,FALSE))),helper!$C$8),
IF(_xlfn.SEQUENCE(ROWS(_xlfn.UNIQUE(_xlfn.ANCHORARRAY(D2),FALSE,FALSE))),helper!$C$9),
IF(_xlfn.SEQUENCE(ROWS(_xlfn.UNIQUE(_xlfn.ANCHORARRAY(D2),FALSE,FALSE))),helper!$C$10),
IF(_xlfn.SEQUENCE(ROWS(_xlfn.UNIQUE(_xlfn.ANCHORARRAY(D2),FALSE,FALSE))),helper!$C$11),
IF(_xlfn.SEQUENCE(ROWS(_xlfn.UNIQUE(_xlfn.ANCHORARRAY(D2),FALSE,FALSE))),helper!$C$12),
IF(_xlfn.SEQUENCE(ROWS(_xlfn.UNIQUE(_xlfn.ANCHORARRAY(D2),FALSE,FALSE))),helper!$C$13)
)</f>
        <v>#VALUE!</v>
      </c>
      <c r="D2" t="e" cm="1" vm="1">
        <f t="array" ref="D2">_xlfn.LET(_xlpm.baseArray, ListGen(RemoveColumnBlanks(FuelListHelper),RemoveColumnBlanks(fuelUnitshelper), RemoveColumnBlanks(FuelCatHelper)),
_xlpm.repeat, _xlfn.HSTACK(_xlfn.TAKE(_xlpm.baseArray,,-1),_xlfn.TAKE(_xlpm.baseArray,,2)),
_xlfn.VSTACK(_xlpm.repeat, _xlpm.repeat, _xlpm.repeat, _xlpm.repeat, _xlpm.repeat, _xlpm.repeat,
_xlpm.repeat, _xlpm.repeat, _xlpm.repeat, _xlpm.repeat, _xlpm.repeat, _xlpm.repeat)
)</f>
        <v>#VALUE!</v>
      </c>
    </row>
    <row r="3" spans="1:30" x14ac:dyDescent="0.3">
      <c r="D3" s="1"/>
    </row>
  </sheetData>
  <sheetProtection algorithmName="SHA-512" hashValue="6TZ6M+94G5on7JtkC4KpiIOtM/zkUGkvIKTuN1sJKzqPjWOM/J4A8PHpJLHpOBVSUs+MMYYAFRZX/IguL0N0hA==" saltValue="WdaN0v8pOCUdV7ELk6f5Gw==" spinCount="100000" sheet="1" objects="1" scenarios="1"/>
  <conditionalFormatting sqref="A1:F1048576">
    <cfRule type="expression" dxfId="6" priority="6">
      <formula>$A1=ISBLANK(A$1)</formula>
    </cfRule>
  </conditionalFormatting>
  <conditionalFormatting sqref="A1:AD1">
    <cfRule type="expression" dxfId="5" priority="1">
      <formula>NOT(ISBLANK(A$1))</formula>
    </cfRule>
  </conditionalFormatting>
  <conditionalFormatting sqref="A1:AD1048576">
    <cfRule type="expression" dxfId="4" priority="5">
      <formula>ISBLANK($E1)</formula>
    </cfRule>
    <cfRule type="expression" dxfId="3" priority="7">
      <formula>NOT(ISBLANK(A$1))</formula>
    </cfRule>
  </conditionalFormatting>
  <conditionalFormatting sqref="G1:AD1048576">
    <cfRule type="expression" dxfId="0" priority="4">
      <formula>ISBLANK(G$1)</formula>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8" id="{A2A30138-E715-4DFB-9838-D07CC433B3DC}">
            <xm:f>$D1=helper!$L$19</xm:f>
            <x14:dxf>
              <fill>
                <patternFill patternType="none">
                  <fgColor indexed="64"/>
                  <bgColor auto="1"/>
                </patternFill>
              </fill>
              <border>
                <left/>
                <right/>
                <top/>
                <bottom/>
              </border>
            </x14:dxf>
          </x14:cfRule>
          <x14:cfRule type="expression" priority="9" id="{7BF1A371-9CF6-448E-88BE-693B1458F194}">
            <xm:f>OR($C1=helper!$C$2, $C1=helper!$C$4, $C1=helper!$C$6, $C1=helper!$C$8, $C1=helper!$C$10, $C1=helper!$C$12)</xm:f>
            <x14:dxf>
              <fill>
                <patternFill>
                  <fgColor theme="0"/>
                  <bgColor rgb="FFBDE2F5"/>
                </patternFill>
              </fill>
            </x14:dxf>
          </x14:cfRule>
          <xm:sqref>A1:AD1048576</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6BF316-1E19-411E-AB78-27B229E124F6}">
  <sheetPr codeName="Sheet6"/>
  <dimension ref="A1:AB78"/>
  <sheetViews>
    <sheetView workbookViewId="0"/>
  </sheetViews>
  <sheetFormatPr defaultRowHeight="14.4" x14ac:dyDescent="0.3"/>
  <cols>
    <col min="1" max="1" width="8.88671875" style="24"/>
    <col min="2" max="2" width="12.33203125" style="24" hidden="1" customWidth="1"/>
    <col min="3" max="3" width="12.33203125" style="24" customWidth="1"/>
    <col min="4" max="4" width="16.88671875" style="24" bestFit="1" customWidth="1"/>
    <col min="5" max="6" width="8.88671875" style="24"/>
    <col min="7" max="7" width="23.33203125" style="24" bestFit="1" customWidth="1"/>
    <col min="8" max="8" width="23.33203125" style="24" customWidth="1"/>
    <col min="9" max="9" width="8.88671875" style="24"/>
    <col min="10" max="14" width="19.109375" style="24" customWidth="1"/>
    <col min="15" max="16" width="8.88671875" style="24"/>
    <col min="17" max="17" width="15.6640625" style="24" bestFit="1" customWidth="1"/>
    <col min="18" max="21" width="8.88671875" style="24"/>
    <col min="22" max="22" width="23.6640625" style="24" bestFit="1" customWidth="1"/>
    <col min="23" max="23" width="21.109375" style="24" bestFit="1" customWidth="1"/>
    <col min="24" max="16384" width="8.88671875" style="24"/>
  </cols>
  <sheetData>
    <row r="1" spans="1:28" x14ac:dyDescent="0.3">
      <c r="A1" s="24" t="s">
        <v>28</v>
      </c>
      <c r="B1" s="24" t="s">
        <v>0</v>
      </c>
      <c r="C1" s="24" t="s">
        <v>89</v>
      </c>
      <c r="D1" s="24" t="s">
        <v>99</v>
      </c>
      <c r="E1" s="24" t="s">
        <v>45</v>
      </c>
      <c r="G1" s="24" t="s">
        <v>25</v>
      </c>
      <c r="H1" s="24" t="s">
        <v>77</v>
      </c>
      <c r="I1" s="24" t="s">
        <v>39</v>
      </c>
      <c r="J1" s="24" t="s">
        <v>38</v>
      </c>
      <c r="K1" s="24" t="s">
        <v>58</v>
      </c>
      <c r="L1" s="24" t="s">
        <v>50</v>
      </c>
      <c r="M1" s="24" t="s">
        <v>75</v>
      </c>
      <c r="N1" s="24" t="s">
        <v>76</v>
      </c>
      <c r="Q1" s="24" t="s">
        <v>24</v>
      </c>
      <c r="R1" s="24" t="s">
        <v>37</v>
      </c>
      <c r="V1" s="24" t="s">
        <v>65</v>
      </c>
      <c r="W1" s="24" t="s">
        <v>80</v>
      </c>
      <c r="AB1" s="24" t="s">
        <v>81</v>
      </c>
    </row>
    <row r="2" spans="1:28" x14ac:dyDescent="0.3">
      <c r="A2" s="24">
        <v>2025</v>
      </c>
      <c r="B2" s="24" t="e">
        <f>IF(Setup!#REF!="Q1", "January",
IF(Setup!#REF!="Q2", "April",
IF(Setup!#REF!="Q3", "July",
"October")))</f>
        <v>#REF!</v>
      </c>
      <c r="C2" s="24" t="s">
        <v>59</v>
      </c>
      <c r="D2" s="24" t="str">
        <f>IF(Setup!$F$3&lt;&gt;"",Setup!$F$3,
IF(Setup!$G$3&lt;&gt;"", Setup!$G$3,
IF(Setup!$H$3&lt;&gt;"",Setup!$H$3,"No Company ID Input")
)
)</f>
        <v>No Company ID Input</v>
      </c>
      <c r="E2" s="24" t="s">
        <v>44</v>
      </c>
      <c r="F2" s="25"/>
      <c r="G2" s="24" t="str" cm="1">
        <f t="array" ref="G2:G14">_xlfn.TRIMRANGE(_xlfn.DROP(Setup!E:E,13,),2,0)</f>
        <v>Biomethane</v>
      </c>
      <c r="H2" s="24" t="str" cm="1">
        <f t="array" ref="H2:H13">_xlfn._xlws.FILTER(_xlfn.ANCHORARRAY(G2),NOT(_xlfn.ANCHORARRAY(G2)="")*NOT(_xlfn.ANCHORARRAY(G2)=0),)</f>
        <v>Biomethane</v>
      </c>
      <c r="I2" s="25" t="str" cm="1">
        <f t="array" ref="I2:I13">_xlfn.LET(_xlpm.unitsList,_xlfn.TRIMRANGE(_xlfn.DROP(Setup!F:F,13,),2,0),
_xlfn._xlws.FILTER(_xlpm.unitsList,NOT(_xlpm.unitsList=""),))</f>
        <v>Mcf</v>
      </c>
      <c r="J2" s="25" t="str" cm="1">
        <f t="array" ref="J2">IFERROR(IF(
_xlfn.TRIMRANGE(_xlfn.DROP(Setup!G:G,13,),2,0)="Yes",_xlfn.ANCHORARRAY(H2),""),"")</f>
        <v/>
      </c>
      <c r="K2" s="25" t="str" cm="1">
        <f t="array" ref="K2">IFERROR(IF(
_xlfn.TRIMRANGE(_xlfn.DROP(Setup!G:G,13,),2,0)="Yes",_xlfn.ANCHORARRAY(I2),""),"")</f>
        <v/>
      </c>
      <c r="L2" s="25" t="e" cm="1" vm="1">
        <f t="array" ref="L2">RemoveColumnBlanks(_xlfn.TRIMRANGE(_xlfn.DROP(J:J,1,0),2,0))</f>
        <v>#VALUE!</v>
      </c>
      <c r="M2" s="24" t="s">
        <v>68</v>
      </c>
      <c r="N2" s="25" t="s">
        <v>40</v>
      </c>
      <c r="O2" s="25"/>
      <c r="Q2" s="24" t="s">
        <v>2</v>
      </c>
      <c r="R2" s="24" t="str">
        <f>IF(_xlfn.REGEXTEST(Setup!B14,"yes",1),Q2,"")</f>
        <v/>
      </c>
      <c r="V2" s="24" t="str" cm="1">
        <f t="array" ref="V2:V5">_xlfn._xlws.FILTER(_xlfn.TRIMRANGE(_xlfn.DROP(Setup!J:J,13,),2,0),
_xlfn.TRIMRANGE(_xlfn.DROP(Setup!J:J,13,),2,0) &lt;&gt;"",)</f>
        <v>Residential</v>
      </c>
      <c r="W2" s="24" t="str">
        <f>IF(_xlfn.REGEXTEST(Setup!K14,"yes",1),V2,"")</f>
        <v/>
      </c>
      <c r="X2" s="24" t="e" cm="1" vm="1">
        <f t="array" ref="X2">RemoveColumnBlanks(FuelCatHelper)</f>
        <v>#VALUE!</v>
      </c>
      <c r="Y2" s="24" t="str" cm="1">
        <f t="array" ref="Y2:Y6">_xlfn.DROP(_xlfn.TRIMRANGE(helper!$W:$W,2,0),1,0)</f>
        <v/>
      </c>
      <c r="AB2" s="24" t="s">
        <v>82</v>
      </c>
    </row>
    <row r="3" spans="1:28" x14ac:dyDescent="0.3">
      <c r="A3" s="24">
        <v>2026</v>
      </c>
      <c r="B3" s="24" t="e">
        <f>IF(Setup!#REF!="Q1", "February",
IF(Setup!#REF!="Q2", "May",
IF(Setup!#REF!="Q3", "August",
"November")))</f>
        <v>#REF!</v>
      </c>
      <c r="C3" s="24" t="s">
        <v>60</v>
      </c>
      <c r="G3" s="24" t="str">
        <v>Coal</v>
      </c>
      <c r="H3" s="24" t="str">
        <v>Coal</v>
      </c>
      <c r="I3" s="25" t="str">
        <v>short tons</v>
      </c>
      <c r="J3" s="25"/>
      <c r="K3" s="25"/>
      <c r="L3" s="25"/>
      <c r="M3" s="24" t="s">
        <v>69</v>
      </c>
      <c r="N3" s="25" t="s">
        <v>40</v>
      </c>
      <c r="O3" s="25"/>
      <c r="Q3" s="24" t="s">
        <v>3</v>
      </c>
      <c r="R3" s="24" t="str">
        <f>IF(_xlfn.REGEXTEST(Setup!B15,"yes",1),Q3,"")</f>
        <v/>
      </c>
      <c r="V3" s="24" t="str">
        <v>Commercial</v>
      </c>
      <c r="W3" s="24" t="str">
        <f>IF(_xlfn.REGEXTEST(Setup!K15,"yes",1),V3,"")</f>
        <v/>
      </c>
      <c r="Y3" s="24" t="str">
        <v/>
      </c>
      <c r="AB3" s="24" t="s">
        <v>83</v>
      </c>
    </row>
    <row r="4" spans="1:28" x14ac:dyDescent="0.3">
      <c r="A4" s="24">
        <v>2027</v>
      </c>
      <c r="B4" s="24" t="e">
        <f>IF(Setup!#REF!="Q1", "March",
IF(Setup!#REF!="Q2", "June",
IF(Setup!#REF!="Q3", "September",
"December")))</f>
        <v>#REF!</v>
      </c>
      <c r="C4" s="24" t="s">
        <v>61</v>
      </c>
      <c r="G4" s="24" t="str">
        <v>Hydrogen</v>
      </c>
      <c r="H4" s="24" t="str">
        <v>Hydrogen</v>
      </c>
      <c r="I4" s="25" t="str">
        <v>Mcf</v>
      </c>
      <c r="J4" s="25"/>
      <c r="K4" s="25"/>
      <c r="L4" s="25"/>
      <c r="M4" s="24" t="s">
        <v>70</v>
      </c>
      <c r="N4" s="25" t="s">
        <v>40</v>
      </c>
      <c r="O4" s="25"/>
      <c r="Q4" s="24" t="s">
        <v>4</v>
      </c>
      <c r="R4" s="24" t="str">
        <f>IF(_xlfn.REGEXTEST(Setup!B16,"yes",1),Q4,"")</f>
        <v/>
      </c>
      <c r="V4" s="24" t="str">
        <v>Industrial</v>
      </c>
      <c r="W4" s="24" t="str">
        <f>IF(_xlfn.REGEXTEST(Setup!K16,"yes",1),V4,"")</f>
        <v/>
      </c>
      <c r="Y4" s="24" t="str">
        <v/>
      </c>
      <c r="AB4" s="24" t="s">
        <v>84</v>
      </c>
    </row>
    <row r="5" spans="1:28" x14ac:dyDescent="0.3">
      <c r="A5" s="24">
        <v>2028</v>
      </c>
      <c r="C5" s="24" t="s">
        <v>90</v>
      </c>
      <c r="G5" s="24" t="str">
        <v>Kerosene</v>
      </c>
      <c r="H5" s="24" t="str">
        <v>Kerosene</v>
      </c>
      <c r="I5" s="24" t="str">
        <v>gallons</v>
      </c>
      <c r="J5" s="25"/>
      <c r="K5" s="25"/>
      <c r="L5" s="25"/>
      <c r="M5" s="24" t="s">
        <v>71</v>
      </c>
      <c r="N5" s="25" t="s">
        <v>40</v>
      </c>
      <c r="Q5" s="24" t="s">
        <v>5</v>
      </c>
      <c r="R5" s="24" t="str">
        <f>IF(_xlfn.REGEXTEST(Setup!B17,"yes",1),Q5,"")</f>
        <v/>
      </c>
      <c r="V5" s="24" t="str">
        <v>Electric Power</v>
      </c>
      <c r="W5" s="24" t="str">
        <f>IF(_xlfn.REGEXTEST(Setup!K17,"yes",1),V5,"")</f>
        <v/>
      </c>
      <c r="Y5" s="24" t="str">
        <v/>
      </c>
      <c r="AB5" s="24" t="s">
        <v>85</v>
      </c>
    </row>
    <row r="6" spans="1:28" x14ac:dyDescent="0.3">
      <c r="A6" s="24">
        <v>2029</v>
      </c>
      <c r="C6" s="24" t="s">
        <v>91</v>
      </c>
      <c r="G6" s="24" t="str">
        <v>Natural Gas</v>
      </c>
      <c r="H6" s="24" t="str">
        <v>Natural Gas</v>
      </c>
      <c r="I6" s="25" t="str">
        <v>Mcf</v>
      </c>
      <c r="J6" s="25"/>
      <c r="K6" s="25"/>
      <c r="L6" s="25"/>
      <c r="M6" s="24" t="s">
        <v>72</v>
      </c>
      <c r="N6" s="25" t="s">
        <v>40</v>
      </c>
      <c r="O6" s="25"/>
      <c r="Q6" s="24" t="s">
        <v>6</v>
      </c>
      <c r="R6" s="24" t="str">
        <f>IF(_xlfn.REGEXTEST(Setup!B18,"yes",1),Q6,"")</f>
        <v/>
      </c>
      <c r="W6" s="24" t="str">
        <f>IF(_xlfn.REGEXTEST(Setup!K19,"yes",1),V6,"")</f>
        <v/>
      </c>
      <c r="Y6" s="24" t="str">
        <v/>
      </c>
      <c r="AB6" s="24" t="s">
        <v>86</v>
      </c>
    </row>
    <row r="7" spans="1:28" x14ac:dyDescent="0.3">
      <c r="A7" s="24">
        <v>2030</v>
      </c>
      <c r="C7" s="24" t="s">
        <v>92</v>
      </c>
      <c r="G7" s="24" t="str">
        <v>No. 1 Fuel Oil</v>
      </c>
      <c r="H7" s="24" t="str">
        <v>No. 1 Fuel Oil</v>
      </c>
      <c r="I7" s="24" t="str">
        <v>gallons</v>
      </c>
      <c r="J7" s="25"/>
      <c r="K7" s="25"/>
      <c r="L7" s="25"/>
      <c r="M7" s="24" t="s">
        <v>73</v>
      </c>
      <c r="N7" s="25" t="s">
        <v>40</v>
      </c>
      <c r="Q7" s="24" t="s">
        <v>7</v>
      </c>
      <c r="R7" s="24" t="str">
        <f>IF(_xlfn.REGEXTEST(Setup!B19,"yes",1),Q7,"")</f>
        <v/>
      </c>
    </row>
    <row r="8" spans="1:28" x14ac:dyDescent="0.3">
      <c r="A8" s="24">
        <v>2031</v>
      </c>
      <c r="C8" s="24" t="s">
        <v>93</v>
      </c>
      <c r="G8" s="24" t="str">
        <v>No. 2 Fuel Oil</v>
      </c>
      <c r="H8" s="24" t="str">
        <v>No. 2 Fuel Oil</v>
      </c>
      <c r="I8" s="24" t="str">
        <v>gallons</v>
      </c>
      <c r="J8" s="25"/>
      <c r="K8" s="25"/>
      <c r="L8" s="25"/>
      <c r="M8" s="24" t="s">
        <v>74</v>
      </c>
      <c r="N8" s="25" t="s">
        <v>40</v>
      </c>
      <c r="O8" s="25"/>
      <c r="Q8" s="24" t="s">
        <v>8</v>
      </c>
      <c r="R8" s="24" t="str">
        <f>IF(_xlfn.REGEXTEST(Setup!B20,"yes",1),Q8,"")</f>
        <v/>
      </c>
    </row>
    <row r="9" spans="1:28" x14ac:dyDescent="0.3">
      <c r="A9" s="24">
        <v>2032</v>
      </c>
      <c r="C9" s="24" t="s">
        <v>94</v>
      </c>
      <c r="G9" s="24" t="str">
        <v>No. 4 Fuel Oil</v>
      </c>
      <c r="H9" s="24" t="str">
        <v>No. 4 Fuel Oil</v>
      </c>
      <c r="I9" s="25" t="str">
        <v>gallons</v>
      </c>
      <c r="J9" s="25"/>
      <c r="K9" s="25"/>
      <c r="L9" s="25"/>
      <c r="M9" s="25"/>
      <c r="N9" s="25"/>
      <c r="O9" s="25"/>
      <c r="Q9" s="24" t="s">
        <v>9</v>
      </c>
      <c r="R9" s="24" t="str">
        <f>IF(_xlfn.REGEXTEST(Setup!B21,"yes",1),Q9,"")</f>
        <v/>
      </c>
    </row>
    <row r="10" spans="1:28" x14ac:dyDescent="0.3">
      <c r="A10" s="24">
        <v>2033</v>
      </c>
      <c r="C10" s="24" t="s">
        <v>95</v>
      </c>
      <c r="G10" s="24" t="str">
        <v>No. 5 Fuel Oil</v>
      </c>
      <c r="H10" s="24" t="str">
        <v>No. 5 Fuel Oil</v>
      </c>
      <c r="I10" s="25" t="str">
        <v>gallons</v>
      </c>
      <c r="J10" s="25"/>
      <c r="K10" s="25"/>
      <c r="L10" s="25"/>
      <c r="M10" s="25"/>
      <c r="N10" s="25"/>
      <c r="O10" s="25"/>
      <c r="Q10" s="24" t="s">
        <v>10</v>
      </c>
      <c r="R10" s="24" t="str">
        <f>IF(_xlfn.REGEXTEST(Setup!B22,"yes",1),Q10,"")</f>
        <v/>
      </c>
    </row>
    <row r="11" spans="1:28" x14ac:dyDescent="0.3">
      <c r="A11" s="24">
        <v>2034</v>
      </c>
      <c r="C11" s="24" t="s">
        <v>96</v>
      </c>
      <c r="G11" s="24" t="str">
        <v>No. 6 Fuel Oil</v>
      </c>
      <c r="H11" s="24" t="str">
        <v>No. 6 Fuel Oil</v>
      </c>
      <c r="I11" s="25" t="str">
        <v>gallons</v>
      </c>
      <c r="J11" s="25"/>
      <c r="K11" s="25"/>
      <c r="L11" s="25"/>
      <c r="M11" s="25"/>
      <c r="N11" s="25"/>
      <c r="Q11" s="24" t="s">
        <v>11</v>
      </c>
      <c r="R11" s="24" t="str">
        <f>IF(_xlfn.REGEXTEST(Setup!B23,"yes",1),Q11,"")</f>
        <v/>
      </c>
    </row>
    <row r="12" spans="1:28" x14ac:dyDescent="0.3">
      <c r="A12" s="24">
        <v>2035</v>
      </c>
      <c r="C12" s="24" t="s">
        <v>97</v>
      </c>
      <c r="G12" s="24" t="str">
        <v>Other Fuel Oil</v>
      </c>
      <c r="H12" s="24" t="str">
        <v>Other Fuel Oil</v>
      </c>
      <c r="I12" s="24" t="str">
        <v>gallons</v>
      </c>
      <c r="J12" s="25"/>
      <c r="K12" s="25"/>
      <c r="L12" s="25"/>
      <c r="M12" s="25"/>
      <c r="N12" s="25"/>
      <c r="Q12" s="24" t="s">
        <v>12</v>
      </c>
      <c r="R12" s="24" t="str">
        <f>IF(_xlfn.REGEXTEST(Setup!B24,"yes",1),Q12,"")</f>
        <v/>
      </c>
    </row>
    <row r="13" spans="1:28" x14ac:dyDescent="0.3">
      <c r="A13" s="24">
        <v>2036</v>
      </c>
      <c r="C13" s="24" t="s">
        <v>98</v>
      </c>
      <c r="G13" s="24" t="str">
        <v>Propane</v>
      </c>
      <c r="H13" s="24" t="str">
        <v>Propane</v>
      </c>
      <c r="I13" s="24" t="str">
        <v>gallons</v>
      </c>
      <c r="J13" s="25"/>
      <c r="K13" s="25"/>
      <c r="L13" s="25"/>
      <c r="M13" s="25"/>
      <c r="N13" s="25"/>
      <c r="Q13" s="24" t="s">
        <v>13</v>
      </c>
      <c r="R13" s="24" t="str">
        <f>IF(_xlfn.REGEXTEST(Setup!B25,"yes",1),Q13,"")</f>
        <v/>
      </c>
    </row>
    <row r="14" spans="1:28" ht="14.4" customHeight="1" x14ac:dyDescent="0.3">
      <c r="A14" s="24">
        <v>2037</v>
      </c>
      <c r="G14" s="24" t="str">
        <v/>
      </c>
      <c r="I14" s="26"/>
      <c r="J14" s="25"/>
      <c r="K14" s="25"/>
      <c r="L14" s="25"/>
      <c r="M14" s="25"/>
      <c r="N14" s="25"/>
      <c r="Q14" s="24" t="s">
        <v>14</v>
      </c>
      <c r="R14" s="24" t="str">
        <f>IF(_xlfn.REGEXTEST(Setup!B26,"yes",1),Q14,"")</f>
        <v/>
      </c>
    </row>
    <row r="15" spans="1:28" x14ac:dyDescent="0.3">
      <c r="A15" s="24">
        <v>2038</v>
      </c>
      <c r="J15" s="25"/>
      <c r="K15" s="25"/>
      <c r="L15" s="25"/>
      <c r="M15" s="25"/>
      <c r="N15" s="25"/>
      <c r="Q15" s="24" t="s">
        <v>15</v>
      </c>
      <c r="R15" s="24" t="str">
        <f>IF(_xlfn.REGEXTEST(Setup!B27,"yes",1),Q15,"")</f>
        <v/>
      </c>
    </row>
    <row r="16" spans="1:28" x14ac:dyDescent="0.3">
      <c r="A16" s="24">
        <v>2039</v>
      </c>
      <c r="J16" s="25"/>
      <c r="K16" s="25"/>
      <c r="L16" s="25"/>
      <c r="M16" s="25"/>
      <c r="N16" s="25"/>
      <c r="Q16" s="24" t="s">
        <v>16</v>
      </c>
      <c r="R16" s="24" t="str">
        <f>IF(_xlfn.REGEXTEST(Setup!B28,"yes",1),Q16,"")</f>
        <v/>
      </c>
    </row>
    <row r="17" spans="1:18" x14ac:dyDescent="0.3">
      <c r="A17" s="24">
        <v>2040</v>
      </c>
      <c r="J17" s="25"/>
      <c r="K17" s="25"/>
      <c r="L17" s="25"/>
      <c r="M17" s="25"/>
      <c r="N17" s="25"/>
      <c r="Q17" s="24" t="s">
        <v>17</v>
      </c>
      <c r="R17" s="24" t="str">
        <f>IF(_xlfn.REGEXTEST(Setup!B29,"yes",1),Q17,"")</f>
        <v/>
      </c>
    </row>
    <row r="18" spans="1:18" x14ac:dyDescent="0.3">
      <c r="A18" s="24">
        <v>2041</v>
      </c>
      <c r="J18" s="25"/>
      <c r="K18" s="25"/>
      <c r="L18" s="25"/>
      <c r="M18" s="25"/>
      <c r="N18" s="25"/>
      <c r="Q18" s="24" t="s">
        <v>18</v>
      </c>
      <c r="R18" s="24" t="str">
        <f>IF(_xlfn.REGEXTEST(Setup!B30,"yes",1),Q18,"")</f>
        <v/>
      </c>
    </row>
    <row r="19" spans="1:18" x14ac:dyDescent="0.3">
      <c r="A19" s="24">
        <v>2042</v>
      </c>
      <c r="J19" s="25"/>
      <c r="K19" s="25"/>
      <c r="Q19" s="24" t="s">
        <v>19</v>
      </c>
      <c r="R19" s="24" t="str">
        <f>IF(_xlfn.REGEXTEST(Setup!B31,"yes",1),Q19,"")</f>
        <v/>
      </c>
    </row>
    <row r="20" spans="1:18" x14ac:dyDescent="0.3">
      <c r="A20" s="24">
        <v>2043</v>
      </c>
      <c r="Q20" s="24" t="s">
        <v>30</v>
      </c>
      <c r="R20" s="24" t="str">
        <f>IF(_xlfn.REGEXTEST(Setup!B32,"yes",1),Q20,"")</f>
        <v/>
      </c>
    </row>
    <row r="21" spans="1:18" x14ac:dyDescent="0.3">
      <c r="A21" s="24">
        <v>2044</v>
      </c>
      <c r="Q21" s="24" t="s">
        <v>20</v>
      </c>
      <c r="R21" s="24" t="str">
        <f>IF(_xlfn.REGEXTEST(Setup!B33,"yes",1),Q21,"")</f>
        <v/>
      </c>
    </row>
    <row r="22" spans="1:18" x14ac:dyDescent="0.3">
      <c r="A22" s="24">
        <v>2045</v>
      </c>
      <c r="Q22" s="24" t="s">
        <v>27</v>
      </c>
      <c r="R22" s="24" t="str">
        <f>IF(_xlfn.REGEXTEST(Setup!B34,"yes",1),Q22,"")</f>
        <v/>
      </c>
    </row>
    <row r="23" spans="1:18" x14ac:dyDescent="0.3">
      <c r="A23" s="24">
        <v>2046</v>
      </c>
      <c r="Q23" s="24" t="s">
        <v>21</v>
      </c>
      <c r="R23" s="24" t="str">
        <f>IF(_xlfn.REGEXTEST(Setup!B35,"yes",1),Q23,"")</f>
        <v/>
      </c>
    </row>
    <row r="24" spans="1:18" x14ac:dyDescent="0.3">
      <c r="A24" s="24">
        <v>2047</v>
      </c>
      <c r="Q24" s="24" t="s">
        <v>22</v>
      </c>
      <c r="R24" s="24" t="str">
        <f>IF(_xlfn.REGEXTEST(Setup!B36,"yes",1),Q24,"")</f>
        <v/>
      </c>
    </row>
    <row r="25" spans="1:18" x14ac:dyDescent="0.3">
      <c r="A25" s="24">
        <v>2048</v>
      </c>
      <c r="Q25" s="24" t="s">
        <v>23</v>
      </c>
      <c r="R25" s="24" t="str">
        <f>IF(_xlfn.REGEXTEST(Setup!B37,"yes",1),Q25,"")</f>
        <v/>
      </c>
    </row>
    <row r="26" spans="1:18" x14ac:dyDescent="0.3">
      <c r="A26" s="24">
        <v>2049</v>
      </c>
    </row>
    <row r="27" spans="1:18" x14ac:dyDescent="0.3">
      <c r="A27" s="24">
        <v>2050</v>
      </c>
    </row>
    <row r="28" spans="1:18" x14ac:dyDescent="0.3">
      <c r="A28" s="24">
        <v>2051</v>
      </c>
    </row>
    <row r="29" spans="1:18" x14ac:dyDescent="0.3">
      <c r="A29" s="24">
        <v>2052</v>
      </c>
    </row>
    <row r="30" spans="1:18" x14ac:dyDescent="0.3">
      <c r="A30" s="24">
        <v>2053</v>
      </c>
    </row>
    <row r="31" spans="1:18" x14ac:dyDescent="0.3">
      <c r="A31" s="24">
        <v>2054</v>
      </c>
    </row>
    <row r="32" spans="1:18" x14ac:dyDescent="0.3">
      <c r="A32" s="24">
        <v>2055</v>
      </c>
    </row>
    <row r="33" spans="1:1" x14ac:dyDescent="0.3">
      <c r="A33" s="24">
        <v>2056</v>
      </c>
    </row>
    <row r="34" spans="1:1" x14ac:dyDescent="0.3">
      <c r="A34" s="24">
        <v>2057</v>
      </c>
    </row>
    <row r="35" spans="1:1" x14ac:dyDescent="0.3">
      <c r="A35" s="24">
        <v>2058</v>
      </c>
    </row>
    <row r="36" spans="1:1" x14ac:dyDescent="0.3">
      <c r="A36" s="24">
        <v>2059</v>
      </c>
    </row>
    <row r="37" spans="1:1" x14ac:dyDescent="0.3">
      <c r="A37" s="24">
        <v>2060</v>
      </c>
    </row>
    <row r="38" spans="1:1" x14ac:dyDescent="0.3">
      <c r="A38" s="24">
        <v>2061</v>
      </c>
    </row>
    <row r="39" spans="1:1" x14ac:dyDescent="0.3">
      <c r="A39" s="24">
        <v>2062</v>
      </c>
    </row>
    <row r="40" spans="1:1" x14ac:dyDescent="0.3">
      <c r="A40" s="24">
        <v>2063</v>
      </c>
    </row>
    <row r="41" spans="1:1" x14ac:dyDescent="0.3">
      <c r="A41" s="24">
        <v>2064</v>
      </c>
    </row>
    <row r="42" spans="1:1" x14ac:dyDescent="0.3">
      <c r="A42" s="24">
        <v>2065</v>
      </c>
    </row>
    <row r="43" spans="1:1" x14ac:dyDescent="0.3">
      <c r="A43" s="24">
        <v>2066</v>
      </c>
    </row>
    <row r="44" spans="1:1" x14ac:dyDescent="0.3">
      <c r="A44" s="24">
        <v>2067</v>
      </c>
    </row>
    <row r="45" spans="1:1" x14ac:dyDescent="0.3">
      <c r="A45" s="24">
        <v>2068</v>
      </c>
    </row>
    <row r="46" spans="1:1" x14ac:dyDescent="0.3">
      <c r="A46" s="24">
        <v>2069</v>
      </c>
    </row>
    <row r="47" spans="1:1" x14ac:dyDescent="0.3">
      <c r="A47" s="24">
        <v>2070</v>
      </c>
    </row>
    <row r="78" spans="4:4" x14ac:dyDescent="0.3">
      <c r="D78" s="24" t="e" cm="1">
        <f t="array" ref="D78">_xlfn.TEXTAFTER(_xlfn.TEXTBEFORE(_xlfn.ANCHORARRAY(D51),"@"),"?")</f>
        <v>#REF!</v>
      </c>
    </row>
  </sheetData>
  <sheetProtection algorithmName="SHA-512" hashValue="shRKXhY9ZnduytYQPn60+EMx78rM0D1MyvqlG+ZY1dhGjioGFqNjn0Xr0bwlrjyQZd423FsiX8Re7FFKL+8ymg==" saltValue="3RSneAgxoGR1mYMzwnP1kA==" spinCount="100000" sheet="1" objects="1" scenarios="1" selectLockedCells="1" selectUnlockedCells="1"/>
  <phoneticPr fontId="4" type="noConversion"/>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416E8B-272F-4609-A5AA-6B6F151C00B4}">
  <sheetPr codeName="Sheet4"/>
  <dimension ref="A1:AD6"/>
  <sheetViews>
    <sheetView workbookViewId="0"/>
  </sheetViews>
  <sheetFormatPr defaultRowHeight="14.4" x14ac:dyDescent="0.3"/>
  <cols>
    <col min="1" max="1" width="11.33203125" bestFit="1" customWidth="1"/>
    <col min="2" max="2" width="8.6640625" customWidth="1"/>
    <col min="3" max="3" width="9.77734375" bestFit="1" customWidth="1"/>
    <col min="4" max="4" width="22.77734375" bestFit="1" customWidth="1"/>
    <col min="5" max="5" width="12.77734375" bestFit="1" customWidth="1"/>
    <col min="6" max="6" width="9.5546875" bestFit="1" customWidth="1"/>
    <col min="7" max="7" width="14.6640625" customWidth="1"/>
    <col min="8" max="8" width="53.6640625" bestFit="1" customWidth="1"/>
    <col min="9" max="9" width="52.6640625" bestFit="1" customWidth="1"/>
    <col min="10" max="30" width="14.6640625" customWidth="1"/>
  </cols>
  <sheetData>
    <row r="1" spans="1:30" x14ac:dyDescent="0.3">
      <c r="A1" t="s">
        <v>46</v>
      </c>
      <c r="B1" t="s">
        <v>29</v>
      </c>
      <c r="C1" t="s">
        <v>51</v>
      </c>
      <c r="D1" t="s">
        <v>65</v>
      </c>
      <c r="E1" t="s">
        <v>26</v>
      </c>
      <c r="F1" t="s">
        <v>57</v>
      </c>
      <c r="G1" t="str" cm="1">
        <f t="array" ref="G1:AD1">TRANSPOSE(helper!Q2:Q25)</f>
        <v>Allegany</v>
      </c>
      <c r="H1" t="str">
        <v>Anne Arundel</v>
      </c>
      <c r="I1" t="str">
        <v>Baltimore City</v>
      </c>
      <c r="J1" t="str">
        <v>Baltimore County</v>
      </c>
      <c r="K1" t="str">
        <v>Calvert</v>
      </c>
      <c r="L1" t="str">
        <v>Caroline</v>
      </c>
      <c r="M1" t="str">
        <v>Carroll</v>
      </c>
      <c r="N1" t="str">
        <v>Cecil</v>
      </c>
      <c r="O1" t="str">
        <v>Charles</v>
      </c>
      <c r="P1" t="str">
        <v>Dorchester</v>
      </c>
      <c r="Q1" t="str">
        <v>Frederick</v>
      </c>
      <c r="R1" t="str">
        <v>Garrett</v>
      </c>
      <c r="S1" t="str">
        <v>Harford</v>
      </c>
      <c r="T1" t="str">
        <v>Howard</v>
      </c>
      <c r="U1" t="str">
        <v>Kent</v>
      </c>
      <c r="V1" t="str">
        <v>Montgomery</v>
      </c>
      <c r="W1" t="str">
        <v>Prince George's</v>
      </c>
      <c r="X1" t="str">
        <v>Queen Anne's</v>
      </c>
      <c r="Y1" t="str">
        <v>St. Mary's</v>
      </c>
      <c r="Z1" t="str">
        <v>Somerset</v>
      </c>
      <c r="AA1" t="str">
        <v>Talbot</v>
      </c>
      <c r="AB1" t="str">
        <v>Washington</v>
      </c>
      <c r="AC1" t="str">
        <v>Wicomico</v>
      </c>
      <c r="AD1" t="str">
        <v>Worcester</v>
      </c>
    </row>
    <row r="2" spans="1:30" ht="14.4" customHeight="1" x14ac:dyDescent="0.3">
      <c r="A2" s="1" cm="1">
        <f t="array" ref="A2">IF(_xlfn.SEQUENCE(ROWS(_xlfn.ANCHORARRAY(D2))),Setup!$F$3)</f>
        <v>0</v>
      </c>
      <c r="B2" s="1" cm="1">
        <f t="array" ref="B2">IF(_xlfn.SEQUENCE(ROWS(_xlfn.ANCHORARRAY(D2))),Setup!$A$2)</f>
        <v>0</v>
      </c>
      <c r="C2" t="e" cm="1" vm="1">
        <f t="array" ref="C2">_xlfn.LET(
_xlpm.arrA,IF(_xlfn.SEQUENCE(ROWS(_xlfn.ANCHORARRAY(D2))/12),helper!$C$2),
_xlpm.arrB,IF(_xlfn.SEQUENCE(ROWS(_xlfn.ANCHORARRAY(D2))/12),helper!$C$3),
_xlpm.arrC,IF(_xlfn.SEQUENCE(ROWS(_xlfn.ANCHORARRAY(D2))/12),helper!$C$4),
_xlpm.arrD,IF(_xlfn.SEQUENCE(ROWS(_xlfn.ANCHORARRAY(D2))/12),helper!$C$5),
_xlpm.arrE,IF(_xlfn.SEQUENCE(ROWS(_xlfn.ANCHORARRAY(D2))/12),helper!$C$6),
_xlpm.arrF,IF(_xlfn.SEQUENCE(ROWS(_xlfn.ANCHORARRAY(D2))/12),helper!$C$7),
_xlpm.arrG,IF(_xlfn.SEQUENCE(ROWS(_xlfn.ANCHORARRAY(D2))/12),helper!$C$8),
_xlpm.arrH,IF(_xlfn.SEQUENCE(ROWS(_xlfn.ANCHORARRAY(D2))/12),helper!$C$9),
_xlpm.arrI,IF(_xlfn.SEQUENCE(ROWS(_xlfn.ANCHORARRAY(D2))/12),helper!$C$10),
_xlpm.arrJ,IF(_xlfn.SEQUENCE(ROWS(_xlfn.ANCHORARRAY(D2))/12),helper!$C$11),
_xlpm.arrK,IF(_xlfn.SEQUENCE(ROWS(_xlfn.ANCHORARRAY(D2))/12),helper!$C$12),
_xlpm.arrL,IF(_xlfn.SEQUENCE(ROWS(_xlfn.ANCHORARRAY(D2))/12),helper!$C$13),
_xlfn.VSTACK(_xlpm.arrA,_xlpm.arrB,_xlpm.arrC,_xlpm.arrD,_xlpm.arrE,_xlpm.arrF,_xlpm.arrG,_xlpm.arrH,_xlpm.arrI,_xlpm.arrJ,_xlpm.arrK,_xlpm.arrL)
)</f>
        <v>#VALUE!</v>
      </c>
      <c r="D2" s="11" t="e" cm="1" vm="1">
        <f t="array" ref="D2">_xlfn.LET(_xlpm.baseArray, ListGen(RemoveColumnBlanks(FuelListHelper),RemoveColumnBlanks(fuelUnitshelper), RemoveColumnBlanks(FuelCatHelper)),
_xlpm.repeat, _xlfn.HSTACK( _xlfn.TAKE(_xlpm.baseArray,,-1), _xlfn.TAKE(_xlpm.baseArray,,2)),
_xlfn.VSTACK(_xlpm.repeat,_xlpm.repeat, _xlpm.repeat,_xlpm.repeat,_xlpm.repeat, _xlpm.repeat,_xlpm.repeat,_xlpm.repeat, _xlpm.repeat,_xlpm.repeat,_xlpm.repeat, _xlpm.repeat))</f>
        <v>#VALUE!</v>
      </c>
      <c r="G2" s="11" cm="1">
        <f t="array" aca="1" ref="G2:AD2" ca="1">_xlfn.LET(_xlpm.outputRowString,_xlfn.ANCHORARRAY( C2) &amp; _xlfn.CHOOSECOLS(_xlfn.ANCHORARRAY($D$2),1) &amp; _xlfn.CHOOSECOLS(_xlfn.ANCHORARRAY($D$2),2) &amp; _xlfn.CHOOSECOLS(_xlfn.ANCHORARRAY($D$2),3),
_xlpm.inputRowString,_xlfn.ANCHORARRAY( 'Input Sheet'!C2) &amp; _xlfn.CHOOSECOLS(_xlfn.ANCHORARRAY('Input Sheet'!D2),1) &amp; _xlfn.CHOOSECOLS(_xlfn.ANCHORARRAY('Input Sheet'!D2),2) &amp; _xlfn.CHOOSECOLS(_xlfn.ANCHORARRAY('Input Sheet'!D2),3),
_xlpm.outputCounty,_xlfn.ANCHORARRAY( $G$1),
_xlpm.inputCounty,_xlfn.ANCHORARRAY( 'Input Sheet'!$G$1),
_xlpm.rowNumber, (ROWS(_xlfn.ANCHORARRAY('Input Sheet'!$D$2)))+1,
_xlpm.inputSheetName, _xlfn.TEXTAFTER(CELL("filename",'Input Sheet'!$B$1),".xlsx]"),
_xlpm.inputValuesArray, INDIRECT("'" &amp; _xlpm.inputSheetName &amp; "'!$g$2:$Ad$" &amp; _xlpm.rowNumber),
_xlpm.result,
IFERROR(
IF(MATCH(_xlpm.outputRowString,_xlpm.inputRowString,0)&gt;0,
INDEX(
_xlpm.inputValuesArray,
MATCH(_xlpm.outputRowString,_xlpm.inputRowString,0),
MATCH(_xlpm.outputCounty,_xlpm.inputCounty, 0)),""),0),
_xlpm.result)</f>
        <v>0</v>
      </c>
      <c r="H2" s="11">
        <f ca="1"/>
        <v>0</v>
      </c>
      <c r="I2">
        <f ca="1"/>
        <v>0</v>
      </c>
      <c r="J2">
        <f ca="1"/>
        <v>0</v>
      </c>
      <c r="K2">
        <f ca="1"/>
        <v>0</v>
      </c>
      <c r="L2">
        <f ca="1"/>
        <v>0</v>
      </c>
      <c r="M2">
        <f ca="1"/>
        <v>0</v>
      </c>
      <c r="N2">
        <f ca="1"/>
        <v>0</v>
      </c>
      <c r="O2">
        <f ca="1"/>
        <v>0</v>
      </c>
      <c r="P2">
        <f ca="1"/>
        <v>0</v>
      </c>
      <c r="Q2">
        <f ca="1"/>
        <v>0</v>
      </c>
      <c r="R2">
        <f ca="1"/>
        <v>0</v>
      </c>
      <c r="S2">
        <f ca="1"/>
        <v>0</v>
      </c>
      <c r="T2">
        <f ca="1"/>
        <v>0</v>
      </c>
      <c r="U2">
        <f ca="1"/>
        <v>0</v>
      </c>
      <c r="V2">
        <f ca="1"/>
        <v>0</v>
      </c>
      <c r="W2">
        <f ca="1"/>
        <v>0</v>
      </c>
      <c r="X2">
        <f ca="1"/>
        <v>0</v>
      </c>
      <c r="Y2">
        <f ca="1"/>
        <v>0</v>
      </c>
      <c r="Z2">
        <f ca="1"/>
        <v>0</v>
      </c>
      <c r="AA2">
        <f ca="1"/>
        <v>0</v>
      </c>
      <c r="AB2">
        <f ca="1"/>
        <v>0</v>
      </c>
      <c r="AC2">
        <f ca="1"/>
        <v>0</v>
      </c>
      <c r="AD2">
        <f ca="1"/>
        <v>0</v>
      </c>
    </row>
    <row r="3" spans="1:30" x14ac:dyDescent="0.3">
      <c r="D3" s="1"/>
    </row>
    <row r="6" spans="1:30" x14ac:dyDescent="0.3">
      <c r="G6" s="11"/>
      <c r="H6" s="11"/>
    </row>
  </sheetData>
  <sheetProtection algorithmName="SHA-512" hashValue="tyza1n3prsXo1xQDRSvfREVnc6GdDhUY+OezCIK0dIoDQbj65H28q8YoyKMksbT1Q6ob7mZZ3qZUTSrIPtFvpQ==" saltValue="w/Vrq0KBD5zeaeVisK74lA=="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5E6D3471F7F04449211EBF97CCD3EEF" ma:contentTypeVersion="11" ma:contentTypeDescription="Create a new document." ma:contentTypeScope="" ma:versionID="1fa121f0f7dadc83016221ac4c0a73d5">
  <xsd:schema xmlns:xsd="http://www.w3.org/2001/XMLSchema" xmlns:xs="http://www.w3.org/2001/XMLSchema" xmlns:p="http://schemas.microsoft.com/office/2006/metadata/properties" xmlns:ns1="http://schemas.microsoft.com/sharepoint/v3" targetNamespace="http://schemas.microsoft.com/office/2006/metadata/properties" ma:root="true" ma:fieldsID="0f1c3a5fe40b69cf375f6490498fc6a7"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 ma:internalName="PublishingStartDate">
      <xsd:simpleType>
        <xsd:restriction base="dms:Unknown"/>
      </xsd:simpleType>
    </xsd:element>
    <xsd:element name="PublishingExpirationDate" ma:index="5" nillable="true" ma:displayName="Scheduling End Date" ma:description=""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60949DC5-1F40-4E98-9A90-EF441A3A4C5A}"/>
</file>

<file path=customXml/itemProps2.xml><?xml version="1.0" encoding="utf-8"?>
<ds:datastoreItem xmlns:ds="http://schemas.openxmlformats.org/officeDocument/2006/customXml" ds:itemID="{36D58E8C-E59B-4212-B8EB-DB2C23F6396B}"/>
</file>

<file path=customXml/itemProps3.xml><?xml version="1.0" encoding="utf-8"?>
<ds:datastoreItem xmlns:ds="http://schemas.openxmlformats.org/officeDocument/2006/customXml" ds:itemID="{D39B50B5-678D-4278-A075-7E6FED44A62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readme</vt:lpstr>
      <vt:lpstr>Setup</vt:lpstr>
      <vt:lpstr>Input Sheet</vt:lpstr>
      <vt:lpstr>helper</vt:lpstr>
      <vt:lpstr>Standard_Output</vt:lpstr>
      <vt:lpstr>CountyListHelper</vt:lpstr>
      <vt:lpstr>FuelCatHelper</vt:lpstr>
      <vt:lpstr>FuelListHelper</vt:lpstr>
      <vt:lpstr>fuelUnitshelper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Erick Thunell</dc:creator>
  <cp:lastModifiedBy>Daniella Bacigalupa -MDE-</cp:lastModifiedBy>
  <dcterms:created xsi:type="dcterms:W3CDTF">2025-03-18T17:07:11Z</dcterms:created>
  <dcterms:modified xsi:type="dcterms:W3CDTF">2026-01-21T19:08:02Z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0x010100D5E6D3471F7F04449211EBF97CCD3EEF</vt:lpwstr>
  </property>
</Properties>
</file>