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080" yWindow="-120" windowWidth="19440" windowHeight="14620" tabRatio="1000" firstSheet="1" activeTab="1"/>
  </bookViews>
  <sheets>
    <sheet name="Tab Explanation" sheetId="27" r:id="rId1"/>
    <sheet name="Summary" sheetId="24" r:id="rId2"/>
    <sheet name="2023 Target Level" sheetId="25" r:id="rId3"/>
    <sheet name="ONROAD Daily" sheetId="11" r:id="rId4"/>
    <sheet name="Point Daily Cecil" sheetId="12" r:id="rId5"/>
    <sheet name="NonPoint Daily Cecil - All Year" sheetId="14" r:id="rId6"/>
    <sheet name="MOVES 3 NR Daily All Years" sheetId="18" r:id="rId7"/>
    <sheet name="MAR Daily" sheetId="13" r:id="rId8"/>
    <sheet name="Biogenic 2017" sheetId="23" r:id="rId9"/>
    <sheet name="TopTen" sheetId="29" r:id="rId10"/>
    <sheet name="Table 8-1" sheetId="30" r:id="rId11"/>
  </sheets>
  <definedNames>
    <definedName name="_xlnm._FilterDatabase" localSheetId="6" hidden="1">'MOVES 3 NR Daily All Years'!$A$210:$P$210</definedName>
    <definedName name="_xlnm._FilterDatabase" localSheetId="5" hidden="1">'NonPoint Daily Cecil - All Year'!$A$2:$H$106</definedName>
    <definedName name="_Toc118454249" localSheetId="1">Summary!#REF!</definedName>
    <definedName name="_Toc118454973" localSheetId="1">Summary!$A$35</definedName>
    <definedName name="_Toc123029297" localSheetId="1">Summary!#REF!</definedName>
    <definedName name="_Toc123029298" localSheetId="1">Summary!#REF!</definedName>
  </definedNames>
  <calcPr calcId="145621"/>
</workbook>
</file>

<file path=xl/calcChain.xml><?xml version="1.0" encoding="utf-8"?>
<calcChain xmlns="http://schemas.openxmlformats.org/spreadsheetml/2006/main">
  <c r="C37" i="24" l="1"/>
  <c r="B37" i="24"/>
  <c r="F9" i="24"/>
  <c r="B9" i="24"/>
  <c r="D24" i="24"/>
  <c r="B24" i="24"/>
  <c r="G7" i="11"/>
  <c r="F7" i="11"/>
  <c r="C41" i="25"/>
  <c r="D14" i="11"/>
  <c r="C14" i="11"/>
  <c r="G6" i="11"/>
  <c r="F6" i="11"/>
  <c r="I9" i="24" l="1"/>
  <c r="H9" i="24"/>
  <c r="D25" i="24"/>
  <c r="E9" i="24"/>
  <c r="C9" i="24"/>
  <c r="B25" i="24" s="1"/>
  <c r="O124" i="12"/>
  <c r="N124" i="12"/>
  <c r="M124" i="12"/>
  <c r="J124" i="12"/>
  <c r="I124" i="12"/>
  <c r="H124" i="12"/>
  <c r="O123" i="12"/>
  <c r="N123" i="12"/>
  <c r="M123" i="12"/>
  <c r="J123" i="12"/>
  <c r="I123" i="12"/>
  <c r="H123" i="12"/>
  <c r="O121" i="12"/>
  <c r="N121" i="12"/>
  <c r="M121" i="12"/>
  <c r="J121" i="12"/>
  <c r="I121" i="12"/>
  <c r="H121" i="12"/>
  <c r="O102" i="12"/>
  <c r="N102" i="12"/>
  <c r="M102" i="12"/>
  <c r="J102" i="12"/>
  <c r="I102" i="12"/>
  <c r="H102" i="12"/>
  <c r="O96" i="12"/>
  <c r="N96" i="12"/>
  <c r="M96" i="12"/>
  <c r="J96" i="12"/>
  <c r="I96" i="12"/>
  <c r="H96" i="12"/>
  <c r="O94" i="12"/>
  <c r="N94" i="12"/>
  <c r="M94" i="12"/>
  <c r="J94" i="12"/>
  <c r="I94" i="12"/>
  <c r="H94" i="12"/>
  <c r="O90" i="12"/>
  <c r="N90" i="12"/>
  <c r="M90" i="12"/>
  <c r="J90" i="12"/>
  <c r="I90" i="12"/>
  <c r="H90" i="12"/>
  <c r="O81" i="12"/>
  <c r="N81" i="12"/>
  <c r="M81" i="12"/>
  <c r="J81" i="12"/>
  <c r="I81" i="12"/>
  <c r="H81" i="12"/>
  <c r="O52" i="12"/>
  <c r="N52" i="12"/>
  <c r="M52" i="12"/>
  <c r="J52" i="12"/>
  <c r="I52" i="12"/>
  <c r="H52" i="12"/>
  <c r="O49" i="12"/>
  <c r="N49" i="12"/>
  <c r="M49" i="12"/>
  <c r="J49" i="12"/>
  <c r="I49" i="12"/>
  <c r="H49" i="12"/>
  <c r="O47" i="12"/>
  <c r="N47" i="12"/>
  <c r="M47" i="12"/>
  <c r="J47" i="12"/>
  <c r="I47" i="12"/>
  <c r="H47" i="12"/>
  <c r="O30" i="12"/>
  <c r="N30" i="12"/>
  <c r="M30" i="12"/>
  <c r="J30" i="12"/>
  <c r="I30" i="12"/>
  <c r="H30" i="12"/>
  <c r="O3" i="12"/>
  <c r="N3" i="12"/>
  <c r="M3" i="12"/>
  <c r="J3" i="12"/>
  <c r="I3" i="12"/>
  <c r="H3" i="12"/>
  <c r="O26" i="29" l="1"/>
  <c r="N26" i="29"/>
  <c r="J26" i="29"/>
  <c r="I26" i="29"/>
  <c r="O12" i="29"/>
  <c r="N12" i="29"/>
  <c r="J12" i="29"/>
  <c r="I12" i="29"/>
  <c r="O10" i="29"/>
  <c r="N10" i="29"/>
  <c r="J10" i="29"/>
  <c r="I10" i="29"/>
  <c r="O14" i="29"/>
  <c r="N14" i="29"/>
  <c r="J14" i="29"/>
  <c r="I14" i="29"/>
  <c r="O17" i="29"/>
  <c r="N17" i="29"/>
  <c r="J17" i="29"/>
  <c r="I17" i="29"/>
  <c r="O8" i="29"/>
  <c r="N8" i="29"/>
  <c r="J8" i="29"/>
  <c r="I8" i="29"/>
  <c r="O16" i="29"/>
  <c r="N16" i="29"/>
  <c r="J16" i="29"/>
  <c r="I16" i="29"/>
  <c r="O5" i="29"/>
  <c r="N5" i="29"/>
  <c r="J5" i="29"/>
  <c r="I5" i="29"/>
  <c r="O72" i="29"/>
  <c r="N72" i="29"/>
  <c r="J72" i="29"/>
  <c r="I72" i="29"/>
  <c r="O77" i="29"/>
  <c r="N77" i="29"/>
  <c r="J77" i="29"/>
  <c r="I77" i="29"/>
  <c r="O50" i="29"/>
  <c r="N50" i="29"/>
  <c r="J50" i="29"/>
  <c r="I50" i="29"/>
  <c r="O70" i="29"/>
  <c r="N70" i="29"/>
  <c r="J70" i="29"/>
  <c r="I70" i="29"/>
  <c r="O59" i="29"/>
  <c r="N59" i="29"/>
  <c r="J59" i="29"/>
  <c r="I59" i="29"/>
  <c r="O60" i="29"/>
  <c r="N60" i="29"/>
  <c r="J60" i="29"/>
  <c r="I60" i="29"/>
  <c r="O75" i="29"/>
  <c r="N75" i="29"/>
  <c r="J75" i="29"/>
  <c r="I75" i="29"/>
  <c r="O45" i="29"/>
  <c r="N45" i="29"/>
  <c r="J45" i="29"/>
  <c r="I45" i="29"/>
  <c r="F16" i="13"/>
  <c r="F15" i="13"/>
  <c r="F14" i="13"/>
  <c r="E15" i="13"/>
  <c r="E16" i="13"/>
  <c r="E14" i="13"/>
  <c r="I81" i="14" l="1"/>
  <c r="I76" i="14" l="1"/>
  <c r="I33" i="14"/>
  <c r="I77" i="14"/>
  <c r="I78" i="14"/>
  <c r="F8" i="24"/>
  <c r="E8" i="24"/>
  <c r="C8" i="24"/>
  <c r="B8" i="24"/>
  <c r="D7" i="11"/>
  <c r="D8" i="11" s="1"/>
  <c r="C7" i="11"/>
  <c r="C8" i="11" s="1"/>
  <c r="G106" i="14" l="1"/>
  <c r="B10" i="24" s="1"/>
  <c r="F106" i="14"/>
  <c r="E10" i="24" s="1"/>
  <c r="E106" i="14"/>
  <c r="H10" i="24" s="1"/>
  <c r="S6" i="23" l="1"/>
  <c r="T6" i="23" s="1"/>
  <c r="B7" i="24" s="1"/>
  <c r="S5" i="23"/>
  <c r="T5" i="23" s="1"/>
  <c r="F7" i="24" s="1"/>
  <c r="S4" i="23"/>
  <c r="T4" i="23" s="1"/>
  <c r="I7" i="24" s="1"/>
  <c r="C7" i="24" l="1"/>
  <c r="E7" i="24"/>
  <c r="D24" i="25" s="1"/>
  <c r="H7" i="24"/>
  <c r="O414" i="18"/>
  <c r="I12" i="24" s="1"/>
  <c r="N414" i="18"/>
  <c r="F12" i="24" s="1"/>
  <c r="D28" i="24" s="1"/>
  <c r="M414" i="18"/>
  <c r="C12" i="24" s="1"/>
  <c r="B28" i="24" s="1"/>
  <c r="O205" i="18"/>
  <c r="H12" i="24" s="1"/>
  <c r="N205" i="18"/>
  <c r="E12" i="24" s="1"/>
  <c r="M205" i="18"/>
  <c r="B12" i="24" s="1"/>
  <c r="D28" i="25"/>
  <c r="I3" i="13"/>
  <c r="J3" i="13"/>
  <c r="K3" i="13"/>
  <c r="I4" i="13"/>
  <c r="I11" i="13" s="1"/>
  <c r="I12" i="13" s="1"/>
  <c r="I11" i="24" s="1"/>
  <c r="J4" i="13"/>
  <c r="J11" i="13" s="1"/>
  <c r="J12" i="13" s="1"/>
  <c r="F11" i="24" s="1"/>
  <c r="D27" i="24" s="1"/>
  <c r="K4" i="13"/>
  <c r="I5" i="13"/>
  <c r="J5" i="13"/>
  <c r="K5" i="13"/>
  <c r="I6" i="13"/>
  <c r="J6" i="13"/>
  <c r="K6" i="13"/>
  <c r="I7" i="13"/>
  <c r="J7" i="13"/>
  <c r="K7" i="13"/>
  <c r="I8" i="13"/>
  <c r="J8" i="13"/>
  <c r="J15" i="13" s="1"/>
  <c r="K8" i="13"/>
  <c r="K15" i="13" s="1"/>
  <c r="I9" i="13"/>
  <c r="J9" i="13"/>
  <c r="K9" i="13"/>
  <c r="I10" i="13"/>
  <c r="J10" i="13"/>
  <c r="K10" i="13"/>
  <c r="K2" i="13"/>
  <c r="K14" i="13" s="1"/>
  <c r="J2" i="13"/>
  <c r="J14" i="13" s="1"/>
  <c r="I2" i="13"/>
  <c r="L3" i="14"/>
  <c r="L4" i="14"/>
  <c r="Q4" i="14" s="1"/>
  <c r="L5" i="14"/>
  <c r="Q5" i="14" s="1"/>
  <c r="L6" i="14"/>
  <c r="Q6" i="14" s="1"/>
  <c r="L7" i="14"/>
  <c r="Q7" i="14" s="1"/>
  <c r="L8" i="14"/>
  <c r="Q8" i="14" s="1"/>
  <c r="L9" i="14"/>
  <c r="Q9" i="14" s="1"/>
  <c r="L10" i="14"/>
  <c r="Q10" i="14" s="1"/>
  <c r="L11" i="14"/>
  <c r="Q11" i="14" s="1"/>
  <c r="L12" i="14"/>
  <c r="Q12" i="14" s="1"/>
  <c r="L13" i="14"/>
  <c r="Q13" i="14" s="1"/>
  <c r="L14" i="14"/>
  <c r="Q14" i="14" s="1"/>
  <c r="L15" i="14"/>
  <c r="Q15" i="14" s="1"/>
  <c r="L16" i="14"/>
  <c r="Q16" i="14" s="1"/>
  <c r="L17" i="14"/>
  <c r="Q17" i="14" s="1"/>
  <c r="L18" i="14"/>
  <c r="Q18" i="14" s="1"/>
  <c r="L19" i="14"/>
  <c r="Q19" i="14" s="1"/>
  <c r="L20" i="14"/>
  <c r="Q20" i="14" s="1"/>
  <c r="L21" i="14"/>
  <c r="Q21" i="14" s="1"/>
  <c r="L22" i="14"/>
  <c r="Q22" i="14" s="1"/>
  <c r="L23" i="14"/>
  <c r="Q23" i="14" s="1"/>
  <c r="L24" i="14"/>
  <c r="Q24" i="14" s="1"/>
  <c r="L25" i="14"/>
  <c r="Q25" i="14" s="1"/>
  <c r="L26" i="14"/>
  <c r="Q26" i="14" s="1"/>
  <c r="L27" i="14"/>
  <c r="Q27" i="14" s="1"/>
  <c r="L28" i="14"/>
  <c r="Q28" i="14" s="1"/>
  <c r="L29" i="14"/>
  <c r="Q29" i="14" s="1"/>
  <c r="L30" i="14"/>
  <c r="Q30" i="14" s="1"/>
  <c r="L31" i="14"/>
  <c r="Q31" i="14" s="1"/>
  <c r="L32" i="14"/>
  <c r="Q32" i="14" s="1"/>
  <c r="L33" i="14"/>
  <c r="Q33" i="14" s="1"/>
  <c r="L34" i="14"/>
  <c r="Q34" i="14" s="1"/>
  <c r="L35" i="14"/>
  <c r="Q35" i="14" s="1"/>
  <c r="L36" i="14"/>
  <c r="Q36" i="14" s="1"/>
  <c r="L37" i="14"/>
  <c r="Q37" i="14" s="1"/>
  <c r="L38" i="14"/>
  <c r="Q38" i="14" s="1"/>
  <c r="L39" i="14"/>
  <c r="Q39" i="14" s="1"/>
  <c r="L40" i="14"/>
  <c r="Q40" i="14" s="1"/>
  <c r="L41" i="14"/>
  <c r="Q41" i="14" s="1"/>
  <c r="L42" i="14"/>
  <c r="Q42" i="14" s="1"/>
  <c r="L43" i="14"/>
  <c r="Q43" i="14" s="1"/>
  <c r="L44" i="14"/>
  <c r="Q44" i="14" s="1"/>
  <c r="L45" i="14"/>
  <c r="Q45" i="14" s="1"/>
  <c r="L46" i="14"/>
  <c r="Q46" i="14" s="1"/>
  <c r="L47" i="14"/>
  <c r="Q47" i="14" s="1"/>
  <c r="L48" i="14"/>
  <c r="Q48" i="14" s="1"/>
  <c r="L49" i="14"/>
  <c r="Q49" i="14" s="1"/>
  <c r="L50" i="14"/>
  <c r="Q50" i="14" s="1"/>
  <c r="L51" i="14"/>
  <c r="Q51" i="14" s="1"/>
  <c r="L52" i="14"/>
  <c r="Q52" i="14" s="1"/>
  <c r="L53" i="14"/>
  <c r="Q53" i="14" s="1"/>
  <c r="L54" i="14"/>
  <c r="Q54" i="14" s="1"/>
  <c r="L55" i="14"/>
  <c r="Q55" i="14" s="1"/>
  <c r="L56" i="14"/>
  <c r="Q56" i="14" s="1"/>
  <c r="L57" i="14"/>
  <c r="Q57" i="14" s="1"/>
  <c r="L58" i="14"/>
  <c r="Q58" i="14" s="1"/>
  <c r="L59" i="14"/>
  <c r="Q59" i="14" s="1"/>
  <c r="L60" i="14"/>
  <c r="Q60" i="14" s="1"/>
  <c r="L61" i="14"/>
  <c r="Q61" i="14" s="1"/>
  <c r="L62" i="14"/>
  <c r="Q62" i="14" s="1"/>
  <c r="L63" i="14"/>
  <c r="Q63" i="14" s="1"/>
  <c r="L64" i="14"/>
  <c r="Q64" i="14" s="1"/>
  <c r="L65" i="14"/>
  <c r="Q65" i="14" s="1"/>
  <c r="L66" i="14"/>
  <c r="Q66" i="14" s="1"/>
  <c r="L67" i="14"/>
  <c r="Q67" i="14" s="1"/>
  <c r="L68" i="14"/>
  <c r="Q68" i="14" s="1"/>
  <c r="L69" i="14"/>
  <c r="Q69" i="14" s="1"/>
  <c r="L70" i="14"/>
  <c r="Q70" i="14" s="1"/>
  <c r="L71" i="14"/>
  <c r="Q71" i="14" s="1"/>
  <c r="L72" i="14"/>
  <c r="Q72" i="14" s="1"/>
  <c r="L73" i="14"/>
  <c r="Q73" i="14" s="1"/>
  <c r="L74" i="14"/>
  <c r="Q74" i="14" s="1"/>
  <c r="L75" i="14"/>
  <c r="Q75" i="14" s="1"/>
  <c r="L76" i="14"/>
  <c r="Q76" i="14" s="1"/>
  <c r="L77" i="14"/>
  <c r="Q77" i="14" s="1"/>
  <c r="L78" i="14"/>
  <c r="Q78" i="14" s="1"/>
  <c r="L79" i="14"/>
  <c r="Q79" i="14" s="1"/>
  <c r="L80" i="14"/>
  <c r="Q80" i="14" s="1"/>
  <c r="L81" i="14"/>
  <c r="Q81" i="14" s="1"/>
  <c r="L82" i="14"/>
  <c r="Q82" i="14" s="1"/>
  <c r="L83" i="14"/>
  <c r="Q83" i="14" s="1"/>
  <c r="L84" i="14"/>
  <c r="Q84" i="14" s="1"/>
  <c r="L85" i="14"/>
  <c r="Q85" i="14" s="1"/>
  <c r="L86" i="14"/>
  <c r="Q86" i="14" s="1"/>
  <c r="L87" i="14"/>
  <c r="Q87" i="14" s="1"/>
  <c r="L88" i="14"/>
  <c r="Q88" i="14" s="1"/>
  <c r="L89" i="14"/>
  <c r="Q89" i="14" s="1"/>
  <c r="L90" i="14"/>
  <c r="Q90" i="14" s="1"/>
  <c r="L91" i="14"/>
  <c r="Q91" i="14" s="1"/>
  <c r="L92" i="14"/>
  <c r="Q92" i="14" s="1"/>
  <c r="L93" i="14"/>
  <c r="Q93" i="14" s="1"/>
  <c r="L94" i="14"/>
  <c r="Q94" i="14" s="1"/>
  <c r="L95" i="14"/>
  <c r="Q95" i="14" s="1"/>
  <c r="L96" i="14"/>
  <c r="Q96" i="14" s="1"/>
  <c r="L97" i="14"/>
  <c r="Q97" i="14" s="1"/>
  <c r="L98" i="14"/>
  <c r="Q98" i="14" s="1"/>
  <c r="L99" i="14"/>
  <c r="Q99" i="14" s="1"/>
  <c r="L100" i="14"/>
  <c r="Q100" i="14" s="1"/>
  <c r="L101" i="14"/>
  <c r="Q101" i="14" s="1"/>
  <c r="L102" i="14"/>
  <c r="Q102" i="14" s="1"/>
  <c r="L103" i="14"/>
  <c r="Q103" i="14" s="1"/>
  <c r="L104" i="14"/>
  <c r="Q104" i="14" s="1"/>
  <c r="L105" i="14"/>
  <c r="Q105" i="14" s="1"/>
  <c r="J4" i="14"/>
  <c r="O4" i="14" s="1"/>
  <c r="K4" i="14"/>
  <c r="P4" i="14" s="1"/>
  <c r="J5" i="14"/>
  <c r="O5" i="14" s="1"/>
  <c r="K5" i="14"/>
  <c r="P5" i="14" s="1"/>
  <c r="J6" i="14"/>
  <c r="O6" i="14" s="1"/>
  <c r="K6" i="14"/>
  <c r="P6" i="14" s="1"/>
  <c r="J7" i="14"/>
  <c r="O7" i="14" s="1"/>
  <c r="K7" i="14"/>
  <c r="P7" i="14" s="1"/>
  <c r="J8" i="14"/>
  <c r="O8" i="14" s="1"/>
  <c r="K8" i="14"/>
  <c r="P8" i="14" s="1"/>
  <c r="J9" i="14"/>
  <c r="O9" i="14" s="1"/>
  <c r="K9" i="14"/>
  <c r="P9" i="14" s="1"/>
  <c r="J10" i="14"/>
  <c r="O10" i="14" s="1"/>
  <c r="K10" i="14"/>
  <c r="P10" i="14" s="1"/>
  <c r="J11" i="14"/>
  <c r="O11" i="14" s="1"/>
  <c r="K11" i="14"/>
  <c r="P11" i="14" s="1"/>
  <c r="J12" i="14"/>
  <c r="O12" i="14" s="1"/>
  <c r="K12" i="14"/>
  <c r="P12" i="14" s="1"/>
  <c r="J13" i="14"/>
  <c r="O13" i="14" s="1"/>
  <c r="K13" i="14"/>
  <c r="P13" i="14" s="1"/>
  <c r="J14" i="14"/>
  <c r="O14" i="14" s="1"/>
  <c r="K14" i="14"/>
  <c r="P14" i="14" s="1"/>
  <c r="J15" i="14"/>
  <c r="O15" i="14" s="1"/>
  <c r="K15" i="14"/>
  <c r="P15" i="14" s="1"/>
  <c r="J16" i="14"/>
  <c r="O16" i="14" s="1"/>
  <c r="K16" i="14"/>
  <c r="P16" i="14" s="1"/>
  <c r="J17" i="14"/>
  <c r="O17" i="14" s="1"/>
  <c r="K17" i="14"/>
  <c r="P17" i="14" s="1"/>
  <c r="J18" i="14"/>
  <c r="O18" i="14" s="1"/>
  <c r="K18" i="14"/>
  <c r="P18" i="14" s="1"/>
  <c r="J19" i="14"/>
  <c r="O19" i="14" s="1"/>
  <c r="K19" i="14"/>
  <c r="P19" i="14" s="1"/>
  <c r="J20" i="14"/>
  <c r="O20" i="14" s="1"/>
  <c r="K20" i="14"/>
  <c r="P20" i="14" s="1"/>
  <c r="J21" i="14"/>
  <c r="O21" i="14" s="1"/>
  <c r="K21" i="14"/>
  <c r="P21" i="14" s="1"/>
  <c r="J22" i="14"/>
  <c r="O22" i="14" s="1"/>
  <c r="K22" i="14"/>
  <c r="P22" i="14" s="1"/>
  <c r="J23" i="14"/>
  <c r="O23" i="14" s="1"/>
  <c r="K23" i="14"/>
  <c r="P23" i="14" s="1"/>
  <c r="J24" i="14"/>
  <c r="O24" i="14" s="1"/>
  <c r="K24" i="14"/>
  <c r="P24" i="14" s="1"/>
  <c r="J25" i="14"/>
  <c r="O25" i="14" s="1"/>
  <c r="K25" i="14"/>
  <c r="P25" i="14" s="1"/>
  <c r="J26" i="14"/>
  <c r="O26" i="14" s="1"/>
  <c r="K26" i="14"/>
  <c r="P26" i="14" s="1"/>
  <c r="J27" i="14"/>
  <c r="O27" i="14" s="1"/>
  <c r="K27" i="14"/>
  <c r="P27" i="14" s="1"/>
  <c r="J28" i="14"/>
  <c r="O28" i="14" s="1"/>
  <c r="K28" i="14"/>
  <c r="P28" i="14" s="1"/>
  <c r="J29" i="14"/>
  <c r="O29" i="14" s="1"/>
  <c r="K29" i="14"/>
  <c r="P29" i="14" s="1"/>
  <c r="J30" i="14"/>
  <c r="O30" i="14" s="1"/>
  <c r="K30" i="14"/>
  <c r="P30" i="14" s="1"/>
  <c r="J31" i="14"/>
  <c r="O31" i="14" s="1"/>
  <c r="K31" i="14"/>
  <c r="P31" i="14" s="1"/>
  <c r="J32" i="14"/>
  <c r="O32" i="14" s="1"/>
  <c r="K32" i="14"/>
  <c r="P32" i="14" s="1"/>
  <c r="J33" i="14"/>
  <c r="O33" i="14" s="1"/>
  <c r="K33" i="14"/>
  <c r="P33" i="14" s="1"/>
  <c r="J34" i="14"/>
  <c r="O34" i="14" s="1"/>
  <c r="K34" i="14"/>
  <c r="P34" i="14" s="1"/>
  <c r="J35" i="14"/>
  <c r="O35" i="14" s="1"/>
  <c r="K35" i="14"/>
  <c r="P35" i="14" s="1"/>
  <c r="J36" i="14"/>
  <c r="O36" i="14" s="1"/>
  <c r="K36" i="14"/>
  <c r="P36" i="14" s="1"/>
  <c r="J37" i="14"/>
  <c r="O37" i="14" s="1"/>
  <c r="K37" i="14"/>
  <c r="P37" i="14" s="1"/>
  <c r="J38" i="14"/>
  <c r="O38" i="14" s="1"/>
  <c r="K38" i="14"/>
  <c r="P38" i="14" s="1"/>
  <c r="J39" i="14"/>
  <c r="O39" i="14" s="1"/>
  <c r="K39" i="14"/>
  <c r="P39" i="14" s="1"/>
  <c r="J40" i="14"/>
  <c r="O40" i="14" s="1"/>
  <c r="K40" i="14"/>
  <c r="P40" i="14" s="1"/>
  <c r="J41" i="14"/>
  <c r="O41" i="14" s="1"/>
  <c r="K41" i="14"/>
  <c r="P41" i="14" s="1"/>
  <c r="J42" i="14"/>
  <c r="O42" i="14" s="1"/>
  <c r="K42" i="14"/>
  <c r="P42" i="14" s="1"/>
  <c r="J43" i="14"/>
  <c r="O43" i="14" s="1"/>
  <c r="K43" i="14"/>
  <c r="P43" i="14" s="1"/>
  <c r="J44" i="14"/>
  <c r="O44" i="14" s="1"/>
  <c r="K44" i="14"/>
  <c r="P44" i="14" s="1"/>
  <c r="J45" i="14"/>
  <c r="O45" i="14" s="1"/>
  <c r="K45" i="14"/>
  <c r="P45" i="14" s="1"/>
  <c r="J46" i="14"/>
  <c r="O46" i="14" s="1"/>
  <c r="K46" i="14"/>
  <c r="P46" i="14" s="1"/>
  <c r="J47" i="14"/>
  <c r="O47" i="14" s="1"/>
  <c r="K47" i="14"/>
  <c r="P47" i="14" s="1"/>
  <c r="J48" i="14"/>
  <c r="O48" i="14" s="1"/>
  <c r="K48" i="14"/>
  <c r="P48" i="14" s="1"/>
  <c r="J49" i="14"/>
  <c r="O49" i="14" s="1"/>
  <c r="K49" i="14"/>
  <c r="P49" i="14" s="1"/>
  <c r="J50" i="14"/>
  <c r="O50" i="14" s="1"/>
  <c r="K50" i="14"/>
  <c r="P50" i="14" s="1"/>
  <c r="J51" i="14"/>
  <c r="O51" i="14" s="1"/>
  <c r="K51" i="14"/>
  <c r="P51" i="14" s="1"/>
  <c r="J52" i="14"/>
  <c r="O52" i="14" s="1"/>
  <c r="K52" i="14"/>
  <c r="P52" i="14" s="1"/>
  <c r="J53" i="14"/>
  <c r="O53" i="14" s="1"/>
  <c r="K53" i="14"/>
  <c r="P53" i="14" s="1"/>
  <c r="J54" i="14"/>
  <c r="O54" i="14" s="1"/>
  <c r="K54" i="14"/>
  <c r="P54" i="14" s="1"/>
  <c r="J55" i="14"/>
  <c r="O55" i="14" s="1"/>
  <c r="K55" i="14"/>
  <c r="P55" i="14" s="1"/>
  <c r="J56" i="14"/>
  <c r="O56" i="14" s="1"/>
  <c r="K56" i="14"/>
  <c r="P56" i="14" s="1"/>
  <c r="J57" i="14"/>
  <c r="O57" i="14" s="1"/>
  <c r="K57" i="14"/>
  <c r="P57" i="14" s="1"/>
  <c r="J58" i="14"/>
  <c r="O58" i="14" s="1"/>
  <c r="K58" i="14"/>
  <c r="P58" i="14" s="1"/>
  <c r="J59" i="14"/>
  <c r="O59" i="14" s="1"/>
  <c r="K59" i="14"/>
  <c r="P59" i="14" s="1"/>
  <c r="J60" i="14"/>
  <c r="O60" i="14" s="1"/>
  <c r="K60" i="14"/>
  <c r="P60" i="14" s="1"/>
  <c r="J61" i="14"/>
  <c r="O61" i="14" s="1"/>
  <c r="K61" i="14"/>
  <c r="P61" i="14" s="1"/>
  <c r="J62" i="14"/>
  <c r="O62" i="14" s="1"/>
  <c r="K62" i="14"/>
  <c r="P62" i="14" s="1"/>
  <c r="J63" i="14"/>
  <c r="O63" i="14" s="1"/>
  <c r="K63" i="14"/>
  <c r="P63" i="14" s="1"/>
  <c r="J64" i="14"/>
  <c r="O64" i="14" s="1"/>
  <c r="K64" i="14"/>
  <c r="P64" i="14" s="1"/>
  <c r="J65" i="14"/>
  <c r="O65" i="14" s="1"/>
  <c r="K65" i="14"/>
  <c r="P65" i="14" s="1"/>
  <c r="J66" i="14"/>
  <c r="O66" i="14" s="1"/>
  <c r="K66" i="14"/>
  <c r="P66" i="14" s="1"/>
  <c r="J67" i="14"/>
  <c r="O67" i="14" s="1"/>
  <c r="K67" i="14"/>
  <c r="P67" i="14" s="1"/>
  <c r="J68" i="14"/>
  <c r="O68" i="14" s="1"/>
  <c r="K68" i="14"/>
  <c r="P68" i="14" s="1"/>
  <c r="J69" i="14"/>
  <c r="O69" i="14" s="1"/>
  <c r="K69" i="14"/>
  <c r="P69" i="14" s="1"/>
  <c r="J70" i="14"/>
  <c r="O70" i="14" s="1"/>
  <c r="K70" i="14"/>
  <c r="P70" i="14" s="1"/>
  <c r="J71" i="14"/>
  <c r="O71" i="14" s="1"/>
  <c r="K71" i="14"/>
  <c r="P71" i="14" s="1"/>
  <c r="J72" i="14"/>
  <c r="O72" i="14" s="1"/>
  <c r="K72" i="14"/>
  <c r="P72" i="14" s="1"/>
  <c r="J73" i="14"/>
  <c r="O73" i="14" s="1"/>
  <c r="K73" i="14"/>
  <c r="P73" i="14" s="1"/>
  <c r="J74" i="14"/>
  <c r="O74" i="14" s="1"/>
  <c r="K74" i="14"/>
  <c r="P74" i="14" s="1"/>
  <c r="J75" i="14"/>
  <c r="O75" i="14" s="1"/>
  <c r="K75" i="14"/>
  <c r="P75" i="14" s="1"/>
  <c r="J76" i="14"/>
  <c r="O76" i="14" s="1"/>
  <c r="K76" i="14"/>
  <c r="P76" i="14" s="1"/>
  <c r="J77" i="14"/>
  <c r="O77" i="14" s="1"/>
  <c r="K77" i="14"/>
  <c r="P77" i="14" s="1"/>
  <c r="J78" i="14"/>
  <c r="O78" i="14" s="1"/>
  <c r="K78" i="14"/>
  <c r="P78" i="14" s="1"/>
  <c r="J79" i="14"/>
  <c r="O79" i="14" s="1"/>
  <c r="K79" i="14"/>
  <c r="P79" i="14" s="1"/>
  <c r="J80" i="14"/>
  <c r="O80" i="14" s="1"/>
  <c r="K80" i="14"/>
  <c r="P80" i="14" s="1"/>
  <c r="J81" i="14"/>
  <c r="O81" i="14" s="1"/>
  <c r="K81" i="14"/>
  <c r="P81" i="14" s="1"/>
  <c r="J82" i="14"/>
  <c r="O82" i="14" s="1"/>
  <c r="K82" i="14"/>
  <c r="P82" i="14" s="1"/>
  <c r="J83" i="14"/>
  <c r="O83" i="14" s="1"/>
  <c r="K83" i="14"/>
  <c r="P83" i="14" s="1"/>
  <c r="J84" i="14"/>
  <c r="O84" i="14" s="1"/>
  <c r="K84" i="14"/>
  <c r="P84" i="14" s="1"/>
  <c r="J85" i="14"/>
  <c r="O85" i="14" s="1"/>
  <c r="K85" i="14"/>
  <c r="P85" i="14" s="1"/>
  <c r="J86" i="14"/>
  <c r="O86" i="14" s="1"/>
  <c r="K86" i="14"/>
  <c r="P86" i="14" s="1"/>
  <c r="J87" i="14"/>
  <c r="O87" i="14" s="1"/>
  <c r="K87" i="14"/>
  <c r="P87" i="14" s="1"/>
  <c r="J88" i="14"/>
  <c r="O88" i="14" s="1"/>
  <c r="K88" i="14"/>
  <c r="P88" i="14" s="1"/>
  <c r="J89" i="14"/>
  <c r="O89" i="14" s="1"/>
  <c r="K89" i="14"/>
  <c r="P89" i="14" s="1"/>
  <c r="J90" i="14"/>
  <c r="O90" i="14" s="1"/>
  <c r="K90" i="14"/>
  <c r="P90" i="14" s="1"/>
  <c r="J91" i="14"/>
  <c r="O91" i="14" s="1"/>
  <c r="K91" i="14"/>
  <c r="P91" i="14" s="1"/>
  <c r="J92" i="14"/>
  <c r="O92" i="14" s="1"/>
  <c r="K92" i="14"/>
  <c r="P92" i="14" s="1"/>
  <c r="J93" i="14"/>
  <c r="O93" i="14" s="1"/>
  <c r="K93" i="14"/>
  <c r="P93" i="14" s="1"/>
  <c r="J94" i="14"/>
  <c r="O94" i="14" s="1"/>
  <c r="K94" i="14"/>
  <c r="P94" i="14" s="1"/>
  <c r="J95" i="14"/>
  <c r="O95" i="14" s="1"/>
  <c r="K95" i="14"/>
  <c r="P95" i="14" s="1"/>
  <c r="J96" i="14"/>
  <c r="O96" i="14" s="1"/>
  <c r="K96" i="14"/>
  <c r="P96" i="14" s="1"/>
  <c r="J97" i="14"/>
  <c r="O97" i="14" s="1"/>
  <c r="K97" i="14"/>
  <c r="P97" i="14" s="1"/>
  <c r="J98" i="14"/>
  <c r="O98" i="14" s="1"/>
  <c r="K98" i="14"/>
  <c r="P98" i="14" s="1"/>
  <c r="J99" i="14"/>
  <c r="O99" i="14" s="1"/>
  <c r="K99" i="14"/>
  <c r="P99" i="14" s="1"/>
  <c r="J100" i="14"/>
  <c r="O100" i="14" s="1"/>
  <c r="K100" i="14"/>
  <c r="P100" i="14" s="1"/>
  <c r="J101" i="14"/>
  <c r="O101" i="14" s="1"/>
  <c r="K101" i="14"/>
  <c r="P101" i="14" s="1"/>
  <c r="J102" i="14"/>
  <c r="O102" i="14" s="1"/>
  <c r="K102" i="14"/>
  <c r="P102" i="14" s="1"/>
  <c r="J103" i="14"/>
  <c r="O103" i="14" s="1"/>
  <c r="K103" i="14"/>
  <c r="P103" i="14" s="1"/>
  <c r="J104" i="14"/>
  <c r="O104" i="14" s="1"/>
  <c r="K104" i="14"/>
  <c r="P104" i="14" s="1"/>
  <c r="J105" i="14"/>
  <c r="O105" i="14" s="1"/>
  <c r="K105" i="14"/>
  <c r="P105" i="14" s="1"/>
  <c r="K3" i="14"/>
  <c r="J3" i="14"/>
  <c r="K13" i="13" l="1"/>
  <c r="K16" i="13" s="1"/>
  <c r="Q109" i="14"/>
  <c r="J13" i="13"/>
  <c r="J16" i="13" s="1"/>
  <c r="K11" i="13"/>
  <c r="K12" i="13" s="1"/>
  <c r="C11" i="24" s="1"/>
  <c r="B27" i="24" s="1"/>
  <c r="Q108" i="14"/>
  <c r="K106" i="14"/>
  <c r="J106" i="14"/>
  <c r="Q3" i="14"/>
  <c r="L106" i="14"/>
  <c r="O3" i="14"/>
  <c r="O106" i="14" s="1"/>
  <c r="I10" i="24" s="1"/>
  <c r="P3" i="14"/>
  <c r="Q106" i="14" l="1"/>
  <c r="C10" i="24" s="1"/>
  <c r="P106" i="14"/>
  <c r="F10" i="24" s="1"/>
  <c r="D26" i="24" s="1"/>
  <c r="D29" i="24" s="1"/>
  <c r="B26" i="24" l="1"/>
  <c r="B29" i="24" s="1"/>
  <c r="D6" i="25"/>
  <c r="J13" i="24"/>
  <c r="G13" i="24"/>
  <c r="D13" i="24"/>
  <c r="I13" i="24"/>
  <c r="F13" i="24"/>
  <c r="D31" i="25" s="1"/>
  <c r="C38" i="24" s="1"/>
  <c r="C13" i="24"/>
  <c r="D13" i="25" s="1"/>
  <c r="B38" i="24" s="1"/>
  <c r="F11" i="13" l="1"/>
  <c r="E11" i="13"/>
  <c r="D11" i="13"/>
  <c r="F12" i="13" l="1"/>
  <c r="B11" i="24" s="1"/>
  <c r="B13" i="24" s="1"/>
  <c r="E12" i="13"/>
  <c r="D12" i="13"/>
  <c r="H11" i="24" s="1"/>
  <c r="H13" i="24" s="1"/>
  <c r="E11" i="24" l="1"/>
  <c r="E13" i="24" s="1"/>
  <c r="D5" i="25"/>
  <c r="D7" i="25" s="1"/>
  <c r="D23" i="25" l="1"/>
  <c r="D25" i="25" s="1"/>
  <c r="D27" i="25" s="1"/>
  <c r="D29" i="25" s="1"/>
  <c r="D30" i="25" s="1"/>
  <c r="D9" i="25"/>
  <c r="D11" i="25" s="1"/>
  <c r="D12" i="25" s="1"/>
  <c r="D39" i="25" l="1"/>
  <c r="D40" i="25" l="1"/>
  <c r="D15" i="25" s="1"/>
  <c r="D41" i="25"/>
  <c r="D33" i="25" s="1"/>
  <c r="D15" i="11" l="1"/>
  <c r="D42" i="25"/>
  <c r="C15" i="11"/>
</calcChain>
</file>

<file path=xl/comments1.xml><?xml version="1.0" encoding="utf-8"?>
<comments xmlns="http://schemas.openxmlformats.org/spreadsheetml/2006/main">
  <authors>
    <author>Roger E. Thunell</author>
  </authors>
  <commentList>
    <comment ref="D10" authorId="0">
      <text>
        <r>
          <rPr>
            <b/>
            <sz val="8"/>
            <color indexed="81"/>
            <rFont val="Tahoma"/>
            <family val="2"/>
          </rPr>
          <t>Roger E. Thunell:</t>
        </r>
        <r>
          <rPr>
            <sz val="8"/>
            <color indexed="81"/>
            <rFont val="Tahoma"/>
            <family val="2"/>
          </rPr>
          <t xml:space="preserve">
BNAA meets ROP requirements when 5% reduction is VOC
Assuming 1% VOC Contingency
</t>
        </r>
      </text>
    </comment>
    <comment ref="D28" authorId="0">
      <text>
        <r>
          <rPr>
            <b/>
            <sz val="8"/>
            <color indexed="81"/>
            <rFont val="Tahoma"/>
            <family val="2"/>
          </rPr>
          <t>Roger E. Thunell:</t>
        </r>
        <r>
          <rPr>
            <sz val="8"/>
            <color indexed="81"/>
            <rFont val="Tahoma"/>
            <family val="2"/>
          </rPr>
          <t xml:space="preserve">
10% NOx Reduction meets RFP for (2017-2023)
Assuming 2% NOx for Contingency
</t>
        </r>
      </text>
    </comment>
  </commentList>
</comments>
</file>

<file path=xl/sharedStrings.xml><?xml version="1.0" encoding="utf-8"?>
<sst xmlns="http://schemas.openxmlformats.org/spreadsheetml/2006/main" count="6048" uniqueCount="939">
  <si>
    <t>CO</t>
  </si>
  <si>
    <t>NOX</t>
  </si>
  <si>
    <t>VOC</t>
  </si>
  <si>
    <t>2275001000</t>
  </si>
  <si>
    <t>2275050000</t>
  </si>
  <si>
    <t>2275060000</t>
  </si>
  <si>
    <t>2285002006</t>
  </si>
  <si>
    <t>2285002009</t>
  </si>
  <si>
    <t>2103005000</t>
  </si>
  <si>
    <t>2103006000</t>
  </si>
  <si>
    <t>2103007000</t>
  </si>
  <si>
    <t>2103011000</t>
  </si>
  <si>
    <t>2104004000</t>
  </si>
  <si>
    <t>2104006000</t>
  </si>
  <si>
    <t>2104007000</t>
  </si>
  <si>
    <t>2104008100</t>
  </si>
  <si>
    <t>2104008210</t>
  </si>
  <si>
    <t>2104008220</t>
  </si>
  <si>
    <t>2104008230</t>
  </si>
  <si>
    <t>2104008310</t>
  </si>
  <si>
    <t>2104008320</t>
  </si>
  <si>
    <t>2104008330</t>
  </si>
  <si>
    <t>2104008400</t>
  </si>
  <si>
    <t>2104008510</t>
  </si>
  <si>
    <t>2104008700</t>
  </si>
  <si>
    <t>2104009000</t>
  </si>
  <si>
    <t>2104011000</t>
  </si>
  <si>
    <t>2302002100</t>
  </si>
  <si>
    <t>2302002200</t>
  </si>
  <si>
    <t>2302003000</t>
  </si>
  <si>
    <t>2302003100</t>
  </si>
  <si>
    <t>2302003200</t>
  </si>
  <si>
    <t>2302070005</t>
  </si>
  <si>
    <t>2401005000</t>
  </si>
  <si>
    <t>2401008000</t>
  </si>
  <si>
    <t>2401015000</t>
  </si>
  <si>
    <t>2401020000</t>
  </si>
  <si>
    <t>2401090000</t>
  </si>
  <si>
    <t>2401100000</t>
  </si>
  <si>
    <t>2401200000</t>
  </si>
  <si>
    <t>2420000000</t>
  </si>
  <si>
    <t>2425000000</t>
  </si>
  <si>
    <t>2425010000</t>
  </si>
  <si>
    <t>2425020000</t>
  </si>
  <si>
    <t>2425030000</t>
  </si>
  <si>
    <t>2425040000</t>
  </si>
  <si>
    <t>2460100000</t>
  </si>
  <si>
    <t>2460200000</t>
  </si>
  <si>
    <t>2460400000</t>
  </si>
  <si>
    <t>2460500000</t>
  </si>
  <si>
    <t>2460600000</t>
  </si>
  <si>
    <t>2460800000</t>
  </si>
  <si>
    <t>2460900000</t>
  </si>
  <si>
    <t>2461020000</t>
  </si>
  <si>
    <t>2461021000</t>
  </si>
  <si>
    <t>2461022000</t>
  </si>
  <si>
    <t>2461023000</t>
  </si>
  <si>
    <t>2501011011</t>
  </si>
  <si>
    <t>2501011012</t>
  </si>
  <si>
    <t>2501011013</t>
  </si>
  <si>
    <t>2501012011</t>
  </si>
  <si>
    <t>2501012012</t>
  </si>
  <si>
    <t>2501012013</t>
  </si>
  <si>
    <t>2501060051</t>
  </si>
  <si>
    <t>2501060053</t>
  </si>
  <si>
    <t>2501060201</t>
  </si>
  <si>
    <t>2501080050</t>
  </si>
  <si>
    <t>2501080100</t>
  </si>
  <si>
    <t>2505030120</t>
  </si>
  <si>
    <t>2610000100</t>
  </si>
  <si>
    <t>2610000400</t>
  </si>
  <si>
    <t>2610030000</t>
  </si>
  <si>
    <t>2620030000</t>
  </si>
  <si>
    <t>2630020000</t>
  </si>
  <si>
    <t>2660000000</t>
  </si>
  <si>
    <t>2805002000</t>
  </si>
  <si>
    <t>2805007100</t>
  </si>
  <si>
    <t>2805009100</t>
  </si>
  <si>
    <t>2805010100</t>
  </si>
  <si>
    <t>2805035000</t>
  </si>
  <si>
    <t>2805040000</t>
  </si>
  <si>
    <t>2805045000</t>
  </si>
  <si>
    <t>2810030000</t>
  </si>
  <si>
    <t>2810050000</t>
  </si>
  <si>
    <t>2810060100</t>
  </si>
  <si>
    <t>2830000000</t>
  </si>
  <si>
    <t>2401075000</t>
  </si>
  <si>
    <t>2805018000</t>
  </si>
  <si>
    <t>2104008610</t>
  </si>
  <si>
    <t>2610000500</t>
  </si>
  <si>
    <t>2601020000</t>
  </si>
  <si>
    <t>2260001010</t>
  </si>
  <si>
    <t>2260001030</t>
  </si>
  <si>
    <t>2260001060</t>
  </si>
  <si>
    <t>2260002006</t>
  </si>
  <si>
    <t>2260002009</t>
  </si>
  <si>
    <t>2260002021</t>
  </si>
  <si>
    <t>2260002027</t>
  </si>
  <si>
    <t>2260002039</t>
  </si>
  <si>
    <t>2260002054</t>
  </si>
  <si>
    <t>2260003030</t>
  </si>
  <si>
    <t>2260003040</t>
  </si>
  <si>
    <t>2260004015</t>
  </si>
  <si>
    <t>2260004016</t>
  </si>
  <si>
    <t>2260004020</t>
  </si>
  <si>
    <t>2260004021</t>
  </si>
  <si>
    <t>2260004025</t>
  </si>
  <si>
    <t>2260004026</t>
  </si>
  <si>
    <t>2260004030</t>
  </si>
  <si>
    <t>2260004031</t>
  </si>
  <si>
    <t>2260004035</t>
  </si>
  <si>
    <t>2260004036</t>
  </si>
  <si>
    <t>2260004071</t>
  </si>
  <si>
    <t>2260005035</t>
  </si>
  <si>
    <t>2260006005</t>
  </si>
  <si>
    <t>2260006010</t>
  </si>
  <si>
    <t>2260006015</t>
  </si>
  <si>
    <t>2260006035</t>
  </si>
  <si>
    <t>2260007005</t>
  </si>
  <si>
    <t>2265001010</t>
  </si>
  <si>
    <t>2265001030</t>
  </si>
  <si>
    <t>2265001050</t>
  </si>
  <si>
    <t>2265001060</t>
  </si>
  <si>
    <t>2265002003</t>
  </si>
  <si>
    <t>2265002006</t>
  </si>
  <si>
    <t>2265002009</t>
  </si>
  <si>
    <t>2265002015</t>
  </si>
  <si>
    <t>2265002021</t>
  </si>
  <si>
    <t>2265002024</t>
  </si>
  <si>
    <t>2265002027</t>
  </si>
  <si>
    <t>2265002030</t>
  </si>
  <si>
    <t>2265002033</t>
  </si>
  <si>
    <t>2265002039</t>
  </si>
  <si>
    <t>2265002042</t>
  </si>
  <si>
    <t>2265002045</t>
  </si>
  <si>
    <t>2265002054</t>
  </si>
  <si>
    <t>2265002057</t>
  </si>
  <si>
    <t>2265002060</t>
  </si>
  <si>
    <t>2265002066</t>
  </si>
  <si>
    <t>2265002072</t>
  </si>
  <si>
    <t>2265002078</t>
  </si>
  <si>
    <t>2265002081</t>
  </si>
  <si>
    <t>2265003010</t>
  </si>
  <si>
    <t>2265003020</t>
  </si>
  <si>
    <t>2265003030</t>
  </si>
  <si>
    <t>2265003040</t>
  </si>
  <si>
    <t>2265003050</t>
  </si>
  <si>
    <t>2265003060</t>
  </si>
  <si>
    <t>2265003070</t>
  </si>
  <si>
    <t>2265004010</t>
  </si>
  <si>
    <t>2265004011</t>
  </si>
  <si>
    <t>2265004015</t>
  </si>
  <si>
    <t>2265004016</t>
  </si>
  <si>
    <t>2265004025</t>
  </si>
  <si>
    <t>2265004026</t>
  </si>
  <si>
    <t>2265004030</t>
  </si>
  <si>
    <t>2265004031</t>
  </si>
  <si>
    <t>2265004035</t>
  </si>
  <si>
    <t>2265004036</t>
  </si>
  <si>
    <t>2265004040</t>
  </si>
  <si>
    <t>2265004041</t>
  </si>
  <si>
    <t>2265004046</t>
  </si>
  <si>
    <t>2265004051</t>
  </si>
  <si>
    <t>2265004055</t>
  </si>
  <si>
    <t>2265004056</t>
  </si>
  <si>
    <t>2265004066</t>
  </si>
  <si>
    <t>2265004071</t>
  </si>
  <si>
    <t>2265004075</t>
  </si>
  <si>
    <t>2265004076</t>
  </si>
  <si>
    <t>2265005010</t>
  </si>
  <si>
    <t>2265005015</t>
  </si>
  <si>
    <t>2265005020</t>
  </si>
  <si>
    <t>2265005025</t>
  </si>
  <si>
    <t>2265005030</t>
  </si>
  <si>
    <t>2265005035</t>
  </si>
  <si>
    <t>2265005040</t>
  </si>
  <si>
    <t>2265005045</t>
  </si>
  <si>
    <t>2265005055</t>
  </si>
  <si>
    <t>2265005060</t>
  </si>
  <si>
    <t>2265006005</t>
  </si>
  <si>
    <t>2265006010</t>
  </si>
  <si>
    <t>2265006015</t>
  </si>
  <si>
    <t>2265006025</t>
  </si>
  <si>
    <t>2265006030</t>
  </si>
  <si>
    <t>2265006035</t>
  </si>
  <si>
    <t>2265007010</t>
  </si>
  <si>
    <t>2265007015</t>
  </si>
  <si>
    <t>2267001060</t>
  </si>
  <si>
    <t>2267002003</t>
  </si>
  <si>
    <t>2267002015</t>
  </si>
  <si>
    <t>2267002021</t>
  </si>
  <si>
    <t>2267002024</t>
  </si>
  <si>
    <t>2267002030</t>
  </si>
  <si>
    <t>2267002033</t>
  </si>
  <si>
    <t>2267002039</t>
  </si>
  <si>
    <t>2267002045</t>
  </si>
  <si>
    <t>2267002054</t>
  </si>
  <si>
    <t>2267002057</t>
  </si>
  <si>
    <t>2267002060</t>
  </si>
  <si>
    <t>2267002066</t>
  </si>
  <si>
    <t>2267002072</t>
  </si>
  <si>
    <t>2267002081</t>
  </si>
  <si>
    <t>2267003010</t>
  </si>
  <si>
    <t>2267003020</t>
  </si>
  <si>
    <t>2267003030</t>
  </si>
  <si>
    <t>2267003040</t>
  </si>
  <si>
    <t>2267003050</t>
  </si>
  <si>
    <t>2267003070</t>
  </si>
  <si>
    <t>2267004066</t>
  </si>
  <si>
    <t>2267005055</t>
  </si>
  <si>
    <t>2267005060</t>
  </si>
  <si>
    <t>2267006005</t>
  </si>
  <si>
    <t>2267006010</t>
  </si>
  <si>
    <t>2267006015</t>
  </si>
  <si>
    <t>2267006025</t>
  </si>
  <si>
    <t>2267006030</t>
  </si>
  <si>
    <t>2267006035</t>
  </si>
  <si>
    <t>2268002081</t>
  </si>
  <si>
    <t>2268003020</t>
  </si>
  <si>
    <t>2268003030</t>
  </si>
  <si>
    <t>2268003040</t>
  </si>
  <si>
    <t>2268003060</t>
  </si>
  <si>
    <t>2268003070</t>
  </si>
  <si>
    <t>2268005055</t>
  </si>
  <si>
    <t>2268005060</t>
  </si>
  <si>
    <t>2268006005</t>
  </si>
  <si>
    <t>2268006010</t>
  </si>
  <si>
    <t>2268006015</t>
  </si>
  <si>
    <t>2268006020</t>
  </si>
  <si>
    <t>2270001060</t>
  </si>
  <si>
    <t>2270002003</t>
  </si>
  <si>
    <t>2270002006</t>
  </si>
  <si>
    <t>2270002009</t>
  </si>
  <si>
    <t>2270002015</t>
  </si>
  <si>
    <t>2270002018</t>
  </si>
  <si>
    <t>2270002021</t>
  </si>
  <si>
    <t>2270002024</t>
  </si>
  <si>
    <t>2270002027</t>
  </si>
  <si>
    <t>2270002030</t>
  </si>
  <si>
    <t>2270002033</t>
  </si>
  <si>
    <t>2270002036</t>
  </si>
  <si>
    <t>2270002039</t>
  </si>
  <si>
    <t>2270002042</t>
  </si>
  <si>
    <t>2270002045</t>
  </si>
  <si>
    <t>2270002048</t>
  </si>
  <si>
    <t>2270002051</t>
  </si>
  <si>
    <t>2270002054</t>
  </si>
  <si>
    <t>2270002057</t>
  </si>
  <si>
    <t>2270002060</t>
  </si>
  <si>
    <t>2270002066</t>
  </si>
  <si>
    <t>2270002069</t>
  </si>
  <si>
    <t>2270002072</t>
  </si>
  <si>
    <t>2270002075</t>
  </si>
  <si>
    <t>2270002078</t>
  </si>
  <si>
    <t>2270002081</t>
  </si>
  <si>
    <t>2270003010</t>
  </si>
  <si>
    <t>2270003020</t>
  </si>
  <si>
    <t>2270003030</t>
  </si>
  <si>
    <t>2270003040</t>
  </si>
  <si>
    <t>2270003050</t>
  </si>
  <si>
    <t>2270003060</t>
  </si>
  <si>
    <t>2270003070</t>
  </si>
  <si>
    <t>2270004031</t>
  </si>
  <si>
    <t>2270004036</t>
  </si>
  <si>
    <t>2270004046</t>
  </si>
  <si>
    <t>2270004056</t>
  </si>
  <si>
    <t>2270004066</t>
  </si>
  <si>
    <t>2270004071</t>
  </si>
  <si>
    <t>2270004076</t>
  </si>
  <si>
    <t>2270005010</t>
  </si>
  <si>
    <t>2270005015</t>
  </si>
  <si>
    <t>2270005020</t>
  </si>
  <si>
    <t>2270005025</t>
  </si>
  <si>
    <t>2270005030</t>
  </si>
  <si>
    <t>2270005035</t>
  </si>
  <si>
    <t>2270005040</t>
  </si>
  <si>
    <t>2270005045</t>
  </si>
  <si>
    <t>2270005055</t>
  </si>
  <si>
    <t>2270005060</t>
  </si>
  <si>
    <t>2270006005</t>
  </si>
  <si>
    <t>2270006010</t>
  </si>
  <si>
    <t>2270006015</t>
  </si>
  <si>
    <t>2270006025</t>
  </si>
  <si>
    <t>2270006030</t>
  </si>
  <si>
    <t>2270006035</t>
  </si>
  <si>
    <t>2270007015</t>
  </si>
  <si>
    <t>2282005010</t>
  </si>
  <si>
    <t>2282005015</t>
  </si>
  <si>
    <t>2282010005</t>
  </si>
  <si>
    <t>2282020005</t>
  </si>
  <si>
    <t>2282020010</t>
  </si>
  <si>
    <t>2285002015</t>
  </si>
  <si>
    <t>2285004015</t>
  </si>
  <si>
    <t>2285006015</t>
  </si>
  <si>
    <t>Facility Name</t>
  </si>
  <si>
    <t>Emission Unit ID</t>
  </si>
  <si>
    <t>10300603</t>
  </si>
  <si>
    <t>30500205</t>
  </si>
  <si>
    <t>10200603</t>
  </si>
  <si>
    <t>20300101</t>
  </si>
  <si>
    <t>20100102</t>
  </si>
  <si>
    <t>10300503</t>
  </si>
  <si>
    <t>20200102</t>
  </si>
  <si>
    <t>10300601</t>
  </si>
  <si>
    <t>30504030</t>
  </si>
  <si>
    <t>20300202</t>
  </si>
  <si>
    <t>39999999</t>
  </si>
  <si>
    <t>Fireplace: general</t>
  </si>
  <si>
    <t>Woodstove: freestanding, non-EPA certified</t>
  </si>
  <si>
    <t>Woodstove: freestanding, EPA certified, non-catalytic</t>
  </si>
  <si>
    <t>Woodstove: freestanding, EPA certified, catalytic</t>
  </si>
  <si>
    <t>Furnace: Indoor, cordwood-fired, non-EPA certified</t>
  </si>
  <si>
    <t>Commercial &amp; Consumer Products - Personal Care Products</t>
  </si>
  <si>
    <t>Commercial &amp; Consumer Products - Household Products</t>
  </si>
  <si>
    <t>Commercial &amp; Consumer Products - Automotive Aftermarket Products</t>
  </si>
  <si>
    <t>Commercial &amp; Consumer Products - Coatings and Related Products</t>
  </si>
  <si>
    <t>Commercial &amp; Consumer Products - Adhesives and Sealants</t>
  </si>
  <si>
    <t>Commercial &amp; Consumer Products - FIFRA - Regulated Products</t>
  </si>
  <si>
    <t>Misc. Asphalt Application</t>
  </si>
  <si>
    <t>Cutback Asphalt Application</t>
  </si>
  <si>
    <t>Hydronic heater: outdoor</t>
  </si>
  <si>
    <t>Point</t>
  </si>
  <si>
    <t>Nonroad</t>
  </si>
  <si>
    <t>M-A-R</t>
  </si>
  <si>
    <t>SCC (AMS)</t>
  </si>
  <si>
    <t>Emission Process Description</t>
  </si>
  <si>
    <t>Emissions from military aviation aircraft landing and takeoff.</t>
  </si>
  <si>
    <t>Emissions from general aviation aircraft landing and takeoff.</t>
  </si>
  <si>
    <t>Emissions from air taxi aviation aircraft landing and takeoff.</t>
  </si>
  <si>
    <t>Emissions from railroad line haul: Class I Operations</t>
  </si>
  <si>
    <t>Emissions from railroad line haul: Commuter Operations</t>
  </si>
  <si>
    <t>Grand Total</t>
  </si>
  <si>
    <t>Emissions from commercial and institutional distillate oil combustion.</t>
  </si>
  <si>
    <t>Emissions from commercial and institutional residual oil combustion.</t>
  </si>
  <si>
    <t>Emissions from commercial &amp; institutional natural gas combustion.</t>
  </si>
  <si>
    <t>Emissions from commercial and institutional LPG combustion.</t>
  </si>
  <si>
    <t>Emissions from commercial/institutional kerosene combustion.</t>
  </si>
  <si>
    <t>Emissions from residential distillate oil combustion.</t>
  </si>
  <si>
    <t>Emissions from residential natural gas combustion.</t>
  </si>
  <si>
    <t>Emissions from residential LPG combustion.</t>
  </si>
  <si>
    <t>Woodstove: fireplace inserts; non EPA-certified</t>
  </si>
  <si>
    <t>Woodstove: fireplace inserts; EPA-certified; non-catalytic</t>
  </si>
  <si>
    <t>Woodstove: fireplace inserts; EPA-certified; catalytic</t>
  </si>
  <si>
    <t>Woodstove: pellet-fired, general</t>
  </si>
  <si>
    <t>Outdoor wood burning device, NEC</t>
  </si>
  <si>
    <t>Total: All Combustor Types</t>
  </si>
  <si>
    <t>Emissions from residential kerosene combustion.</t>
  </si>
  <si>
    <t>2201000062</t>
  </si>
  <si>
    <t>Emissions from gasoline marketing refueling.</t>
  </si>
  <si>
    <t>Conveyorized Charbroiling</t>
  </si>
  <si>
    <t>Under-fired Charbroiling</t>
  </si>
  <si>
    <t>Deep Fat Frying</t>
  </si>
  <si>
    <t>Flat Griddle Frying</t>
  </si>
  <si>
    <t>Clamshell Griddle Frying</t>
  </si>
  <si>
    <t>Emissions from small wineries</t>
  </si>
  <si>
    <t>2401001000</t>
  </si>
  <si>
    <t>Emissions from ALL SOLVENT TYPES architectural surface coatings.</t>
  </si>
  <si>
    <t>Emissions from automobile refinishing.</t>
  </si>
  <si>
    <t>Emissions from traffic paints.</t>
  </si>
  <si>
    <t>Emissions from surface coatings of wood furniture and fixtures.</t>
  </si>
  <si>
    <t>Emissions from surface coatings - misc. manufacturing.</t>
  </si>
  <si>
    <t>Emissions from surface coatings for industrial maintenance.</t>
  </si>
  <si>
    <t>Emissions from surface coatings - other categories.</t>
  </si>
  <si>
    <t>2415000000</t>
  </si>
  <si>
    <t>Emissions from Cleaning Products: Industrial and Institutional Cleaning.</t>
  </si>
  <si>
    <t>Dry Cleaners</t>
  </si>
  <si>
    <t>Emissions from Screen &amp; Plateless printing</t>
  </si>
  <si>
    <t>Emissions from Offset Lithography printing</t>
  </si>
  <si>
    <t>Emissions from Letterpress printing</t>
  </si>
  <si>
    <t>Emissions from Rotogravure printing</t>
  </si>
  <si>
    <t>Emissions from Flexography printing</t>
  </si>
  <si>
    <t>2440000000</t>
  </si>
  <si>
    <t>Emissions from industrial adhesives.</t>
  </si>
  <si>
    <t>Commercial &amp; Consumer Products - Miscellaneous Products</t>
  </si>
  <si>
    <t>Emissions from emulsified asphalt.</t>
  </si>
  <si>
    <t>Emissions from Asphalt Roofing.</t>
  </si>
  <si>
    <t>2461800001</t>
  </si>
  <si>
    <t>Emissions from Commercial pesticide surface application</t>
  </si>
  <si>
    <t>2461800002</t>
  </si>
  <si>
    <t>Emissions from Commercial pesticide soil application</t>
  </si>
  <si>
    <t>Portable Fuel Containers:  Residential - Permeation</t>
  </si>
  <si>
    <t>Portable Fuel Containers:  Residential - Evaporation (including Diurnal)</t>
  </si>
  <si>
    <t>Portable Fuel Containers:  Residential - Transport</t>
  </si>
  <si>
    <t>Portable Fuel Containers:  Commercial - Permeation</t>
  </si>
  <si>
    <t>Portable Fuel Containers:  Commercial - Evaporation (Including Diurnal)</t>
  </si>
  <si>
    <t>Portable Fuel Containers:  Commercial - Transport</t>
  </si>
  <si>
    <t>Gasoline Marketing - Tank Truck Unloading - Submerged Filling</t>
  </si>
  <si>
    <t>Gasoline Marketing - Tank Truck Unloading - Balanced Submerged Filling</t>
  </si>
  <si>
    <t>Emissions from underground tank breathing.</t>
  </si>
  <si>
    <t>AvGas Stage I Aircraft Refueling.</t>
  </si>
  <si>
    <t>AvGas Stage II Aircraft Refueling.</t>
  </si>
  <si>
    <t>Emissions from tank trucks in transit.</t>
  </si>
  <si>
    <t>Emissions from solid waste landfills.</t>
  </si>
  <si>
    <t>Emissions from POTWs.</t>
  </si>
  <si>
    <t>Emissions from soil/groundwater remediation of LUST sites.</t>
  </si>
  <si>
    <t>BEEF</t>
  </si>
  <si>
    <t>LAYERS</t>
  </si>
  <si>
    <t>BROILERS</t>
  </si>
  <si>
    <t>TURKEY</t>
  </si>
  <si>
    <t>DAIRY</t>
  </si>
  <si>
    <t>2805025000</t>
  </si>
  <si>
    <t>SWINE</t>
  </si>
  <si>
    <t>HORSES</t>
  </si>
  <si>
    <t>SHEEP</t>
  </si>
  <si>
    <t>GOATS</t>
  </si>
  <si>
    <t>2810001001</t>
  </si>
  <si>
    <t>wildfire/smodering</t>
  </si>
  <si>
    <t>2810001002</t>
  </si>
  <si>
    <t>wildfire/flaming</t>
  </si>
  <si>
    <t>Emissions from structural fires.</t>
  </si>
  <si>
    <t>Emissions from motor vehicle fires.</t>
  </si>
  <si>
    <t xml:space="preserve">Human Cremation </t>
  </si>
  <si>
    <t>2811015002</t>
  </si>
  <si>
    <t>prescribed/flaming</t>
  </si>
  <si>
    <t>Emissions from catastrophic/accidental releases/oil spills.</t>
  </si>
  <si>
    <t>Emissions from surface coatings of Aircraft.</t>
  </si>
  <si>
    <t>Industrial surface coatings of finished wood product manufacturing.</t>
  </si>
  <si>
    <t>Open Burning of Yard Waste - Leaf Species Unspecified</t>
  </si>
  <si>
    <t>Open Burning of Yard Waste - Brush Species Unspecified</t>
  </si>
  <si>
    <t>Emissions from the Open Burning of Land Clearing Debris</t>
  </si>
  <si>
    <t>Open Burning of Residential Household Waste</t>
  </si>
  <si>
    <t>Emissions from on-site incineration.</t>
  </si>
  <si>
    <t>Process ID</t>
  </si>
  <si>
    <t>Recreational Equipment</t>
  </si>
  <si>
    <t>Construction and Mining Equipment</t>
  </si>
  <si>
    <t>Industrial Equipment</t>
  </si>
  <si>
    <t>Lawn and Garden Equipment</t>
  </si>
  <si>
    <t>Agricultural Equipment</t>
  </si>
  <si>
    <t>Commercial Equipment</t>
  </si>
  <si>
    <t>Logging Equipment</t>
  </si>
  <si>
    <t>Gasoline 2-Stroke</t>
  </si>
  <si>
    <t>Gasoline 4-Stroke</t>
  </si>
  <si>
    <t>Gasoline, 4-Stroke</t>
  </si>
  <si>
    <t>Diesel</t>
  </si>
  <si>
    <t>LPG</t>
  </si>
  <si>
    <t>2280002100</t>
  </si>
  <si>
    <t>Mobile Sources;Marine Vessels, Commercial;Diesel;Port emissions</t>
  </si>
  <si>
    <t>2280002200</t>
  </si>
  <si>
    <t>Mobile Sources;Marine Vessels, Commercial;Diesel;Underway emissions</t>
  </si>
  <si>
    <t>2280003100</t>
  </si>
  <si>
    <t>Mobile Sources;Marine Vessels, Commercial;Residual;Port emissions</t>
  </si>
  <si>
    <t>2280003200</t>
  </si>
  <si>
    <t>Mobile Sources;Marine Vessels, Commercial;Residual;Underway emissions</t>
  </si>
  <si>
    <t>county</t>
  </si>
  <si>
    <t>region_cd</t>
  </si>
  <si>
    <t>state</t>
  </si>
  <si>
    <t>Maryland</t>
  </si>
  <si>
    <t>Total</t>
  </si>
  <si>
    <t>10100602</t>
  </si>
  <si>
    <t>Cecil</t>
  </si>
  <si>
    <t>24015</t>
  </si>
  <si>
    <t>015-0005</t>
  </si>
  <si>
    <t>Martin Marietta Materials - North East Quarry</t>
  </si>
  <si>
    <t>015-0005-6-0364</t>
  </si>
  <si>
    <t>2325020000</t>
  </si>
  <si>
    <t>015-0055</t>
  </si>
  <si>
    <t>Northrop Grumman Innovation Systems, Inc</t>
  </si>
  <si>
    <t>015-0055-4-0084</t>
  </si>
  <si>
    <t>10200503</t>
  </si>
  <si>
    <t>015-0055-4-0085</t>
  </si>
  <si>
    <t>015-0055-4-0086</t>
  </si>
  <si>
    <t>015-0055-4-0087</t>
  </si>
  <si>
    <t>015-0055-4-0089</t>
  </si>
  <si>
    <t>015-0055-4-0090</t>
  </si>
  <si>
    <t>015-0055-4-0194</t>
  </si>
  <si>
    <t>015-0055-4-0203</t>
  </si>
  <si>
    <t>015-0055-5-0088</t>
  </si>
  <si>
    <t>015-0055-5-0093</t>
  </si>
  <si>
    <t>015-0055-5-0100</t>
  </si>
  <si>
    <t>015-0055-5-0131</t>
  </si>
  <si>
    <t>015-0055-5-0132</t>
  </si>
  <si>
    <t>015-0055-5-0152</t>
  </si>
  <si>
    <t>015-0055-5-0204</t>
  </si>
  <si>
    <t>015-0055-6-0096</t>
  </si>
  <si>
    <t>40200501</t>
  </si>
  <si>
    <t>015-0055-6-0250</t>
  </si>
  <si>
    <t>40200201</t>
  </si>
  <si>
    <t>015-0055-7-0058</t>
  </si>
  <si>
    <t>30119708</t>
  </si>
  <si>
    <t>015-0055-7-0061</t>
  </si>
  <si>
    <t>30400711</t>
  </si>
  <si>
    <t>015-0055-7-0063</t>
  </si>
  <si>
    <t>40202502</t>
  </si>
  <si>
    <t>015-0055-9-0041</t>
  </si>
  <si>
    <t>50300205</t>
  </si>
  <si>
    <t>015-0055-9-0058</t>
  </si>
  <si>
    <t>015-0055-9-0074</t>
  </si>
  <si>
    <t>40600305</t>
  </si>
  <si>
    <t>015-0059</t>
  </si>
  <si>
    <t>Terumo Medical Corporation</t>
  </si>
  <si>
    <t>015-0059-5-0134</t>
  </si>
  <si>
    <t>015-0059-5-0135</t>
  </si>
  <si>
    <t>015-0059-5-0136</t>
  </si>
  <si>
    <t>015-0059-5-0137</t>
  </si>
  <si>
    <t>015-0059-5-0141</t>
  </si>
  <si>
    <t>015-0059-5-0142</t>
  </si>
  <si>
    <t>015-0059-6-0213</t>
  </si>
  <si>
    <t>015-0059-6-0214</t>
  </si>
  <si>
    <t>015-0059-6-0215</t>
  </si>
  <si>
    <t>015-0059-6-0218</t>
  </si>
  <si>
    <t>015-0059-6-0235</t>
  </si>
  <si>
    <t>015-0059-6-0239</t>
  </si>
  <si>
    <t>015-0059-6-0273</t>
  </si>
  <si>
    <t>015-0059-6-0331</t>
  </si>
  <si>
    <t>015-0059-6-0336</t>
  </si>
  <si>
    <t>015-0059-6-0345</t>
  </si>
  <si>
    <t>015-0074</t>
  </si>
  <si>
    <t>Appalachian Tank Car Services, Inc.</t>
  </si>
  <si>
    <t>015-0074-6-0151</t>
  </si>
  <si>
    <t>015-0075</t>
  </si>
  <si>
    <t>Allan Myers Materials-North East</t>
  </si>
  <si>
    <t>015-0075-6-0269</t>
  </si>
  <si>
    <t>015-0075-6-0349</t>
  </si>
  <si>
    <t>015-0079</t>
  </si>
  <si>
    <t>W.L. Gore &amp; Associates, Inc - Cherry Hill Plant</t>
  </si>
  <si>
    <t>015-0079-4-0156</t>
  </si>
  <si>
    <t>015-0079-4-0200</t>
  </si>
  <si>
    <t>015-0079-4-0223</t>
  </si>
  <si>
    <t>015-0079-4-0224</t>
  </si>
  <si>
    <t>015-0079-6-0041</t>
  </si>
  <si>
    <t>30101852</t>
  </si>
  <si>
    <t>015-0079-6-0102</t>
  </si>
  <si>
    <t>30800720</t>
  </si>
  <si>
    <t>015-0079-6-0126</t>
  </si>
  <si>
    <t>50400201</t>
  </si>
  <si>
    <t>015-0079-6-0130</t>
  </si>
  <si>
    <t>30101820</t>
  </si>
  <si>
    <t>015-0079-6-0131</t>
  </si>
  <si>
    <t>30890004</t>
  </si>
  <si>
    <t>015-0079-6-0162</t>
  </si>
  <si>
    <t>015-0079-6-0173</t>
  </si>
  <si>
    <t>015-0079-6-0260</t>
  </si>
  <si>
    <t>40200855</t>
  </si>
  <si>
    <t>015-0079-6-0275</t>
  </si>
  <si>
    <t>30103599</t>
  </si>
  <si>
    <t>015-0079-6-0276</t>
  </si>
  <si>
    <t>015-0079-6-0278</t>
  </si>
  <si>
    <t>015-0079-6-0279</t>
  </si>
  <si>
    <t>015-0079-6-0311</t>
  </si>
  <si>
    <t>30899999</t>
  </si>
  <si>
    <t>015-0079-6-0317</t>
  </si>
  <si>
    <t>015-0079-6-0318</t>
  </si>
  <si>
    <t>015-0079-6-0324</t>
  </si>
  <si>
    <t>015-0079-6-0325</t>
  </si>
  <si>
    <t>015-0079-6-0326</t>
  </si>
  <si>
    <t>015-0079-6-0327</t>
  </si>
  <si>
    <t>015-0079-6-0348</t>
  </si>
  <si>
    <t>015-0079-6-0351</t>
  </si>
  <si>
    <t>015-0079-6-0352</t>
  </si>
  <si>
    <t>015-0079-7-0045</t>
  </si>
  <si>
    <t>015-0079-9-0169</t>
  </si>
  <si>
    <t>015-0150</t>
  </si>
  <si>
    <t>W.L. Gore &amp; Associates, Inc - Elk Creek Plants</t>
  </si>
  <si>
    <t>015-0150-5-0054</t>
  </si>
  <si>
    <t>015-0150-5-0068</t>
  </si>
  <si>
    <t>015-0150-5-0123</t>
  </si>
  <si>
    <t>015-0150-5-0124</t>
  </si>
  <si>
    <t>015-0150-6-0180</t>
  </si>
  <si>
    <t>015-0150-6-0187</t>
  </si>
  <si>
    <t>40299998</t>
  </si>
  <si>
    <t>015-0150-6-0207</t>
  </si>
  <si>
    <t>40201699</t>
  </si>
  <si>
    <t>015-0150-7-0085</t>
  </si>
  <si>
    <t>33000202</t>
  </si>
  <si>
    <t>015-0163</t>
  </si>
  <si>
    <t>Cecil County Central Landfill</t>
  </si>
  <si>
    <t>015-0163-6-0252</t>
  </si>
  <si>
    <t>015-0163-9-0096</t>
  </si>
  <si>
    <t>50100433</t>
  </si>
  <si>
    <t>015-0163-9-0176</t>
  </si>
  <si>
    <t>015-0182</t>
  </si>
  <si>
    <t>Allan Myers MD, Inc.-- Elk Mills RAP Plant</t>
  </si>
  <si>
    <t>015-0182-6-0319</t>
  </si>
  <si>
    <t>30500204</t>
  </si>
  <si>
    <t>015-0202</t>
  </si>
  <si>
    <t>Rock Springs Generation Facility</t>
  </si>
  <si>
    <t>015-0202-5-0076</t>
  </si>
  <si>
    <t>015-0202-5-0077</t>
  </si>
  <si>
    <t>015-0202-5-0078</t>
  </si>
  <si>
    <t>015-0202-5-0079</t>
  </si>
  <si>
    <t>015-0202-6-0205</t>
  </si>
  <si>
    <t>015-0212</t>
  </si>
  <si>
    <t>Terumo Cardiovascular Systems Corporation</t>
  </si>
  <si>
    <t>015-0212-5-0089</t>
  </si>
  <si>
    <t>015-0212-5-0126</t>
  </si>
  <si>
    <t>015-0212-5-0133</t>
  </si>
  <si>
    <t>015-0212-6-0211</t>
  </si>
  <si>
    <t>39990021</t>
  </si>
  <si>
    <t>015-0212-6-0212</t>
  </si>
  <si>
    <t>015-0212-6-0216</t>
  </si>
  <si>
    <t>015-0212-6-0217</t>
  </si>
  <si>
    <t>015-0212-6-0221</t>
  </si>
  <si>
    <t>015-0212-6-0224</t>
  </si>
  <si>
    <t>015-0212-6-0226</t>
  </si>
  <si>
    <t>015-0212-6-0227</t>
  </si>
  <si>
    <t>015-0212-6-0228</t>
  </si>
  <si>
    <t>015-0212-6-0229</t>
  </si>
  <si>
    <t>015-0212-6-0231</t>
  </si>
  <si>
    <t>015-0212-6-0232</t>
  </si>
  <si>
    <t>015-0212-6-0233</t>
  </si>
  <si>
    <t>015-0212-6-0234</t>
  </si>
  <si>
    <t>015-0212-6-0255</t>
  </si>
  <si>
    <t>015-0222</t>
  </si>
  <si>
    <t>Quikrete Company</t>
  </si>
  <si>
    <t>015-0222-6-0251</t>
  </si>
  <si>
    <t>30501109</t>
  </si>
  <si>
    <t>24015 Total</t>
  </si>
  <si>
    <t>Cecil Co</t>
  </si>
  <si>
    <t>State County FIPs Code</t>
  </si>
  <si>
    <t>Ozone NAA</t>
  </si>
  <si>
    <t>2102004001</t>
  </si>
  <si>
    <t>Philly</t>
  </si>
  <si>
    <t>ICI_Oil</t>
  </si>
  <si>
    <t>2102004002</t>
  </si>
  <si>
    <t>2102005000</t>
  </si>
  <si>
    <t>2102006000</t>
  </si>
  <si>
    <t>ICI_NG</t>
  </si>
  <si>
    <t>2102007000</t>
  </si>
  <si>
    <t>ICI_Other</t>
  </si>
  <si>
    <t>2102008000</t>
  </si>
  <si>
    <t>ICI_Biomass</t>
  </si>
  <si>
    <t>2102011000</t>
  </si>
  <si>
    <t>2103004001</t>
  </si>
  <si>
    <t>2103004002</t>
  </si>
  <si>
    <t>2103008000</t>
  </si>
  <si>
    <t>Projected Controlled Emissions</t>
  </si>
  <si>
    <t>VOC Emissions</t>
  </si>
  <si>
    <t>NOx Emissions</t>
  </si>
  <si>
    <t>CO Emissions</t>
  </si>
  <si>
    <t>Source</t>
  </si>
  <si>
    <t>Biogenics</t>
  </si>
  <si>
    <t>Mobile</t>
  </si>
  <si>
    <t>Area</t>
  </si>
  <si>
    <t>Projected Controlled Emission Inventory - Cecil County, MD - Philadelphia Nonattainment Area</t>
  </si>
  <si>
    <t>State County FIPs</t>
  </si>
  <si>
    <t>State Facility Identifier</t>
  </si>
  <si>
    <t>State CountyFIPS</t>
  </si>
  <si>
    <t>NAICS-2 Digits</t>
  </si>
  <si>
    <t>NAICS</t>
  </si>
  <si>
    <t>GF-2023</t>
  </si>
  <si>
    <t>GF-2023ADJ</t>
  </si>
  <si>
    <t>2023_CO</t>
  </si>
  <si>
    <t>2023_NOX</t>
  </si>
  <si>
    <t>2023_VOC</t>
  </si>
  <si>
    <t>24025</t>
  </si>
  <si>
    <t>22</t>
  </si>
  <si>
    <t>22111</t>
  </si>
  <si>
    <t>315</t>
  </si>
  <si>
    <t>315239</t>
  </si>
  <si>
    <t>324</t>
  </si>
  <si>
    <t>324121</t>
  </si>
  <si>
    <t>326</t>
  </si>
  <si>
    <t>326199</t>
  </si>
  <si>
    <t>327</t>
  </si>
  <si>
    <t>327121</t>
  </si>
  <si>
    <t>327999</t>
  </si>
  <si>
    <t>332</t>
  </si>
  <si>
    <t>332993</t>
  </si>
  <si>
    <t>336</t>
  </si>
  <si>
    <t>33651</t>
  </si>
  <si>
    <t>339</t>
  </si>
  <si>
    <t>339112</t>
  </si>
  <si>
    <t>562</t>
  </si>
  <si>
    <t>562212</t>
  </si>
  <si>
    <t>Control Program</t>
  </si>
  <si>
    <t>EMP</t>
  </si>
  <si>
    <t>HSE</t>
  </si>
  <si>
    <t>VMT</t>
  </si>
  <si>
    <t>POP</t>
  </si>
  <si>
    <t>C&amp;C Products PH III &amp; IV</t>
  </si>
  <si>
    <t>NG</t>
  </si>
  <si>
    <t>GF Surrogate</t>
  </si>
  <si>
    <t>2017-2023 GF</t>
  </si>
  <si>
    <t>2023 CO</t>
  </si>
  <si>
    <t>2023 NOX</t>
  </si>
  <si>
    <t>2023 VOC</t>
  </si>
  <si>
    <t>MD DLLR Forecast Air Transportation</t>
  </si>
  <si>
    <t>MD DLLR Forecast Water Transportation</t>
  </si>
  <si>
    <t>MD DLLR Forecast Rail Transportation</t>
  </si>
  <si>
    <t>VOC Target Level for 2023 Milestone</t>
  </si>
  <si>
    <t>Emissions in Tons per Day</t>
  </si>
  <si>
    <t>Formula</t>
  </si>
  <si>
    <t>A</t>
  </si>
  <si>
    <t>2017 Base Year Inventory</t>
  </si>
  <si>
    <t>B</t>
  </si>
  <si>
    <t>Biogenic Emissions</t>
  </si>
  <si>
    <t>C</t>
  </si>
  <si>
    <t>2017 Rate-of Progress Base Year Inventory</t>
  </si>
  <si>
    <t>A - B</t>
  </si>
  <si>
    <t>D</t>
  </si>
  <si>
    <t>FMVCP/RVP Reductions Between 2017 and 2023</t>
  </si>
  <si>
    <t>E</t>
  </si>
  <si>
    <t>2017 Adjusted Base Year Inventory Calculated Relative to 2023</t>
  </si>
  <si>
    <t>C - D</t>
  </si>
  <si>
    <t>F</t>
  </si>
  <si>
    <t>Ratio</t>
  </si>
  <si>
    <t>G</t>
  </si>
  <si>
    <t>Emissions Reductions Required Between 2017 and 2023</t>
  </si>
  <si>
    <t>E * F</t>
  </si>
  <si>
    <t>H</t>
  </si>
  <si>
    <r>
      <t>Target Level for 2023  [TL</t>
    </r>
    <r>
      <rPr>
        <vertAlign val="subscript"/>
        <sz val="10"/>
        <rFont val="Arial"/>
        <family val="2"/>
      </rPr>
      <t>(2023)</t>
    </r>
    <r>
      <rPr>
        <sz val="10"/>
        <rFont val="Arial"/>
        <family val="2"/>
      </rPr>
      <t>]</t>
    </r>
  </si>
  <si>
    <t>C - D - G</t>
  </si>
  <si>
    <t>NOx Target Level for 2023 Milestone</t>
  </si>
  <si>
    <t>2011 Adjusted Base Year Inventory Calculated Relative to 2018</t>
  </si>
  <si>
    <t>yearID</t>
  </si>
  <si>
    <t>monthID</t>
  </si>
  <si>
    <t>County Name</t>
  </si>
  <si>
    <t>countyID</t>
  </si>
  <si>
    <t>O3 NAA</t>
  </si>
  <si>
    <t>Data Category</t>
  </si>
  <si>
    <t>Tier 2 Description</t>
  </si>
  <si>
    <t>scc</t>
  </si>
  <si>
    <t>SCC Level Two</t>
  </si>
  <si>
    <t>SCC Level Three</t>
  </si>
  <si>
    <t>Tier 3 Description</t>
  </si>
  <si>
    <t>SCC Level Four</t>
  </si>
  <si>
    <t>Non-Road Diesel</t>
  </si>
  <si>
    <t>Off-highway Vehicle Diesel</t>
  </si>
  <si>
    <t>Recreational</t>
  </si>
  <si>
    <t>Specialty Vehicles/Carts</t>
  </si>
  <si>
    <t>Construction</t>
  </si>
  <si>
    <t>Pavers</t>
  </si>
  <si>
    <t>Tampers/Rammers</t>
  </si>
  <si>
    <t>Plate Compactors</t>
  </si>
  <si>
    <t>Rollers</t>
  </si>
  <si>
    <t>Scrapers</t>
  </si>
  <si>
    <t>Paving Equipment</t>
  </si>
  <si>
    <t>Surfacing Equipment</t>
  </si>
  <si>
    <t>Signal Boards/Light Plants</t>
  </si>
  <si>
    <t>Trenchers</t>
  </si>
  <si>
    <t>Bore/Drill Rigs</t>
  </si>
  <si>
    <t>Excavators</t>
  </si>
  <si>
    <t>Concrete/Industrial Saws</t>
  </si>
  <si>
    <t>Cement and Mortar Mixers</t>
  </si>
  <si>
    <t>Cranes</t>
  </si>
  <si>
    <t>Graders</t>
  </si>
  <si>
    <t>Off-highway Trucks</t>
  </si>
  <si>
    <t>Crushing/Processing Equipment</t>
  </si>
  <si>
    <t>Rough Terrain Forklifts</t>
  </si>
  <si>
    <t>Rubber Tire Loaders</t>
  </si>
  <si>
    <t>Tractors/Loaders/Backhoes</t>
  </si>
  <si>
    <t>Crawler Tractor/Dozers</t>
  </si>
  <si>
    <t>Skid Steer Loaders</t>
  </si>
  <si>
    <t>Off-highway Tractors</t>
  </si>
  <si>
    <t>Dumpers/Tenders</t>
  </si>
  <si>
    <t>Other Construction Equipment</t>
  </si>
  <si>
    <t>Industrial</t>
  </si>
  <si>
    <t>Aerial Lifts</t>
  </si>
  <si>
    <t>Forklifts</t>
  </si>
  <si>
    <t>Sweepers/Scrubbers</t>
  </si>
  <si>
    <t>Other General Industrial Equipment</t>
  </si>
  <si>
    <t>Other Material Handling Equipment</t>
  </si>
  <si>
    <t>AC\Refrigeration</t>
  </si>
  <si>
    <t>Terminal Tractors</t>
  </si>
  <si>
    <t>Lawn &amp; Garden</t>
  </si>
  <si>
    <t>Leafblowers/Vacuums (Commercial)</t>
  </si>
  <si>
    <t>Snowblowers (Commercial)</t>
  </si>
  <si>
    <t>Front Mowers (Commercial)</t>
  </si>
  <si>
    <t>Lawn and Garden Tractors (Commercial)</t>
  </si>
  <si>
    <t>Chippers/Stump Grinders (Commercial)</t>
  </si>
  <si>
    <t>Turf Equipment (Commercial)</t>
  </si>
  <si>
    <t>Other Lawn and Garden Equipment (Commercial)</t>
  </si>
  <si>
    <t>Farm</t>
  </si>
  <si>
    <t>2-Wheel Tractors</t>
  </si>
  <si>
    <t>Agricultural Tractors</t>
  </si>
  <si>
    <t>Combines</t>
  </si>
  <si>
    <t>Balers</t>
  </si>
  <si>
    <t>Agricultural Mowers</t>
  </si>
  <si>
    <t>Sprayers</t>
  </si>
  <si>
    <t>Tillers : 6 HP</t>
  </si>
  <si>
    <t>Swathers</t>
  </si>
  <si>
    <t>Other Agricultural Equipment</t>
  </si>
  <si>
    <t>Irrigation Sets</t>
  </si>
  <si>
    <t>Light Commercial</t>
  </si>
  <si>
    <t>Generator Sets</t>
  </si>
  <si>
    <t>Pumps</t>
  </si>
  <si>
    <t>Air Compressors</t>
  </si>
  <si>
    <t>Welders</t>
  </si>
  <si>
    <t>Pressure Washers</t>
  </si>
  <si>
    <t>Hydro-power Units</t>
  </si>
  <si>
    <t>Logging</t>
  </si>
  <si>
    <t>Forest Eqp - Feller/Bunch/Skidder</t>
  </si>
  <si>
    <t>Pleasure Craft</t>
  </si>
  <si>
    <t>Recreational Marine Vessels</t>
  </si>
  <si>
    <t>Inboard/Sterndrive</t>
  </si>
  <si>
    <t>Outboard</t>
  </si>
  <si>
    <t>Railroad Equipment</t>
  </si>
  <si>
    <t>Railway Maintenance</t>
  </si>
  <si>
    <t>Non-Road Gasoline</t>
  </si>
  <si>
    <t>Off-highway Vehicle Gasoline, 2-Stroke</t>
  </si>
  <si>
    <t>Motorcycles: Off-road</t>
  </si>
  <si>
    <t>All Terrain Vehicles</t>
  </si>
  <si>
    <t>Rotary Tillers &lt; 6 HP (Residential)</t>
  </si>
  <si>
    <t>Rotary Tillers &lt; 6 HP (Commercial)</t>
  </si>
  <si>
    <t>Chain Saws &lt; 6 HP (Residential)</t>
  </si>
  <si>
    <t>Chain Saws &lt; 6 HP (Commercial)</t>
  </si>
  <si>
    <t>Trimmers/Edgers/Brush Cutters (Residential)</t>
  </si>
  <si>
    <t>Trimmers/Edgers/Brush Cutters (Commercial)</t>
  </si>
  <si>
    <t>Leafblowers/Vacuums (Residential)</t>
  </si>
  <si>
    <t>Snowblowers (Residential)</t>
  </si>
  <si>
    <t>Chain Saws : 6 HP</t>
  </si>
  <si>
    <t>Off-highway Vehicle Gasoline, 4-Stroke</t>
  </si>
  <si>
    <t>Golf Carts</t>
  </si>
  <si>
    <t>Lawn Mowers (Residential)</t>
  </si>
  <si>
    <t>Lawn Mowers (Commercial)</t>
  </si>
  <si>
    <t>Rear Engine Riding Mowers (Residential)</t>
  </si>
  <si>
    <t>Rear Engine Riding Mowers (Commercial)</t>
  </si>
  <si>
    <t>Shredders &lt; 6 HP (Commercial)</t>
  </si>
  <si>
    <t>Lawn and Garden Tractors (Residential)</t>
  </si>
  <si>
    <t>Other Lawn and Garden Equipment (Residential)</t>
  </si>
  <si>
    <t>Shredders : 6 HP</t>
  </si>
  <si>
    <t>Personal Water Craft</t>
  </si>
  <si>
    <t>Other</t>
  </si>
  <si>
    <t>Liquified Petroleum Gas</t>
  </si>
  <si>
    <t>CNG</t>
  </si>
  <si>
    <t>Compressed Natural Gas</t>
  </si>
  <si>
    <t>Gas Compressors</t>
  </si>
  <si>
    <t>2017 TOTAL</t>
  </si>
  <si>
    <t>2023 TOTAL</t>
  </si>
  <si>
    <t>2023</t>
  </si>
  <si>
    <t>NOx (tpd)</t>
  </si>
  <si>
    <t>VOC (tpd)</t>
  </si>
  <si>
    <t>poll</t>
  </si>
  <si>
    <t>ann_value</t>
  </si>
  <si>
    <t>jan_value</t>
  </si>
  <si>
    <t>feb_value</t>
  </si>
  <si>
    <t>mar_value</t>
  </si>
  <si>
    <t>apr_value</t>
  </si>
  <si>
    <t>may_value</t>
  </si>
  <si>
    <t>jun_value</t>
  </si>
  <si>
    <t>jul_value</t>
  </si>
  <si>
    <t>aug_value</t>
  </si>
  <si>
    <t>sep_value</t>
  </si>
  <si>
    <t>oct_value</t>
  </si>
  <si>
    <t>nov_value</t>
  </si>
  <si>
    <t>dec_value</t>
  </si>
  <si>
    <t>Ozone Season Total</t>
  </si>
  <si>
    <t>Ozone Season TPD</t>
  </si>
  <si>
    <t>Source of Data:</t>
  </si>
  <si>
    <t>https://www.epa.gov/air-emissions-inventories/2017-national-emissions-inventory-nei-data#dataq</t>
  </si>
  <si>
    <t>https://gaftp.epa.gov/air/nei/2017/data_summaries/2017v1/2017nei_beld5_biogenics_report.xlsx</t>
  </si>
  <si>
    <t>2017 BIOGENIC EMISSIONS</t>
  </si>
  <si>
    <t>Emissions Reductions Required Between 2017and 2023</t>
  </si>
  <si>
    <t>Control Factor</t>
  </si>
  <si>
    <t>UNCONTROLLED</t>
  </si>
  <si>
    <t>CONTROLLED</t>
  </si>
  <si>
    <t>TAB NAME</t>
  </si>
  <si>
    <t>COMMENT</t>
  </si>
  <si>
    <t>Complete (NFA)</t>
  </si>
  <si>
    <t>Verifier</t>
  </si>
  <si>
    <t>Biogenics 2017</t>
  </si>
  <si>
    <t xml:space="preserve">Biogenics emissions downloaded from EPA with the URL noted in the sheet. </t>
  </si>
  <si>
    <t>X</t>
  </si>
  <si>
    <t>RET</t>
  </si>
  <si>
    <t>Point emissions match Point Source database once BWI and Aberdeen Proving Grounds subtracted out.  
(BWI, APG &amp; Port are in the Quasi-Point file) - GF from DLLR 2018-2028</t>
  </si>
  <si>
    <t>Nonpoint/Area Source emissions match emissions sent to EPA as part of the 2017 BY EI SIP inventory.</t>
  </si>
  <si>
    <t>M-A-R emissions match 2017 EPA EI Submission for Marginal SIP requirements.</t>
  </si>
  <si>
    <t>MOVES3-NR emissions match 2017 EPA EI Submission for Marginal SIP requirements.</t>
  </si>
  <si>
    <t>Projected Controlled Inv</t>
  </si>
  <si>
    <t>C&amp;C Products PH III &amp; IV
VOC - 15% Reduction
Effective Date after 2017</t>
  </si>
  <si>
    <t>Point Daily Cecil</t>
  </si>
  <si>
    <t>NonPoint Daily Cecil - All Years</t>
  </si>
  <si>
    <t>ONROAD DAILY</t>
  </si>
  <si>
    <t>M-A-R Daily</t>
  </si>
  <si>
    <t>MOVES 3 NR Daily - All Years</t>
  </si>
  <si>
    <t>MOVES 3 RUNS</t>
  </si>
  <si>
    <t>RET CHECKED 4/20/2022 OK</t>
  </si>
  <si>
    <t>GF Source</t>
  </si>
  <si>
    <t>Cecil County Ozone Emission Inventory with MOVES3 (MOVESDB20220105)</t>
  </si>
  <si>
    <t>July Weekday</t>
  </si>
  <si>
    <t>Analysis Year</t>
  </si>
  <si>
    <t>Tons / Day Reduced</t>
  </si>
  <si>
    <t>Percent Reduction</t>
  </si>
  <si>
    <t>Note:</t>
  </si>
  <si>
    <t>1. 2017 run used 2017 SHA based input assumption</t>
  </si>
  <si>
    <t>2. 2023 run used 2020 SHA based input assumption with 2000-2019 HPMS VMT growth applying to 2019 HPMS base year VMT</t>
  </si>
  <si>
    <t>015-0202 Total</t>
  </si>
  <si>
    <t>015-0150 Total</t>
  </si>
  <si>
    <t>015-0182 Total</t>
  </si>
  <si>
    <t>015-0075 Total</t>
  </si>
  <si>
    <t>015-0079 Total</t>
  </si>
  <si>
    <t>015-0005 Total</t>
  </si>
  <si>
    <t>015-0222 Total</t>
  </si>
  <si>
    <t>015-0055 Total</t>
  </si>
  <si>
    <t>015-0074 Total</t>
  </si>
  <si>
    <t>015-0212 Total</t>
  </si>
  <si>
    <t>015-0059 Total</t>
  </si>
  <si>
    <t>015-0163 Total</t>
  </si>
  <si>
    <t>OnRoad Mobile</t>
  </si>
  <si>
    <t>Marine</t>
  </si>
  <si>
    <t xml:space="preserve">Air </t>
  </si>
  <si>
    <t>Rail</t>
  </si>
  <si>
    <t>Air</t>
  </si>
  <si>
    <t>Fuel Combustion</t>
  </si>
  <si>
    <t>Fires</t>
  </si>
  <si>
    <t>Petroleum Marketing</t>
  </si>
  <si>
    <t>Farm Animals</t>
  </si>
  <si>
    <t>Catastrophic Releases</t>
  </si>
  <si>
    <t>Char-Broiling</t>
  </si>
  <si>
    <t>LF-POTW</t>
  </si>
  <si>
    <t>Cars, Buses, Trucks</t>
  </si>
  <si>
    <t>Architectural Surface Coatings</t>
  </si>
  <si>
    <t>Solvents - Other</t>
  </si>
  <si>
    <t>Solvents - C&amp;C</t>
  </si>
  <si>
    <t>Contingency Reduction Requirement</t>
  </si>
  <si>
    <t>Total VOC &amp; NOx Contingency Requirements 3% of 2017 Adjusted Base Year</t>
  </si>
  <si>
    <t>10% must be VOC</t>
  </si>
  <si>
    <t>Cecil County Maryland</t>
  </si>
  <si>
    <t>Motor Vehicle Emission Budget 1</t>
  </si>
  <si>
    <t>Motor Vehicle Emission Budget 2</t>
  </si>
  <si>
    <t>Martin Marietta Materials - North East Quarry Total</t>
  </si>
  <si>
    <t>Northrop Grumman Innovation Systems, Inc Total</t>
  </si>
  <si>
    <t>Terumo Medical Corporation Total</t>
  </si>
  <si>
    <t>Appalachian Tank Car Services, Inc. Total</t>
  </si>
  <si>
    <t>Allan Myers Materials-North East Total</t>
  </si>
  <si>
    <t>W.L. Gore &amp; Associates, Inc - Cherry Hill Plant Total</t>
  </si>
  <si>
    <t>W.L. Gore &amp; Associates, Inc - Elk Creek Plants Total</t>
  </si>
  <si>
    <t>Cecil County Central Landfill Total</t>
  </si>
  <si>
    <t>Allan Myers MD, Inc.-- Elk Mills RAP Plant Total</t>
  </si>
  <si>
    <t>Rock Springs Generation Facility Total</t>
  </si>
  <si>
    <t>Terumo Cardiovascular Systems Corporation Total</t>
  </si>
  <si>
    <t>Quikrete Company Total</t>
  </si>
  <si>
    <t>Emission Level Obtained 2023 - Enforceable MVEB 1</t>
  </si>
  <si>
    <t>MVEB 1</t>
  </si>
  <si>
    <t>% VOC</t>
  </si>
  <si>
    <t>Emission Level Obtained 2023 - Enforceable MVEB 2 CM Applied</t>
  </si>
  <si>
    <t>Table 4-3: 2023 Projected Controlled VOC &amp; NOx Emissions (tons/day) – Cecil County</t>
  </si>
  <si>
    <t>Onroad Mobile</t>
  </si>
  <si>
    <t>Emission Source Category</t>
  </si>
  <si>
    <t>Nonroad Model</t>
  </si>
  <si>
    <t>Cecil County, MD
VOC Emissions*</t>
  </si>
  <si>
    <t>Cecil County, MD
NOx Emissions*</t>
  </si>
  <si>
    <t xml:space="preserve">Description </t>
  </si>
  <si>
    <t>NOx</t>
  </si>
  <si>
    <t xml:space="preserve">2023 Target Levels </t>
  </si>
  <si>
    <t xml:space="preserve">2023 Controlled Emissions* </t>
  </si>
  <si>
    <t>Table 5‑3:  Cecil County Comparison of 2023 Controlled and Target Inventories Ozone Season Daily Emissions</t>
  </si>
  <si>
    <t>Remainder (Maximum 90%) NOx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</si>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</sst>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5" formatCode="0.00000"/>
    <numFmt numFmtId="166" formatCode="0.0000"/>
    <numFmt numFmtId="167" formatCode="0.0%"/>
    <numFmt numFmtId="168" formatCode="0.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name val="Arial"/>
      <family val="2"/>
    </font>
    <font>
      <sz val="12"/>
      <color rgb="FF365F9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59996337778862885"/>
        <bgColor indexed="0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BD4B4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9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/>
    <xf numFmtId="0" fontId="2" fillId="0" borderId="9" xfId="2" applyFont="1" applyBorder="1" applyAlignment="1">
      <alignment wrapText="1"/>
    </xf>
    <xf numFmtId="0" fontId="1" fillId="0" borderId="0" xfId="0" applyFont="1"/>
    <xf numFmtId="165" fontId="0" fillId="0" borderId="0" xfId="0" applyNumberFormat="1"/>
    <xf numFmtId="0" fontId="2" fillId="0" borderId="11" xfId="3" applyFont="1" applyBorder="1"/>
    <xf numFmtId="0" fontId="2" fillId="0" borderId="11" xfId="3" applyFont="1" applyBorder="1" applyAlignment="1">
      <alignment horizontal="center"/>
    </xf>
    <xf numFmtId="165" fontId="2" fillId="0" borderId="11" xfId="3" applyNumberFormat="1" applyFont="1" applyBorder="1" applyAlignment="1">
      <alignment horizontal="right"/>
    </xf>
    <xf numFmtId="165" fontId="3" fillId="0" borderId="11" xfId="3" applyNumberFormat="1" applyBorder="1"/>
    <xf numFmtId="165" fontId="2" fillId="0" borderId="9" xfId="2" applyNumberFormat="1" applyFont="1" applyBorder="1" applyAlignment="1">
      <alignment horizontal="right" wrapText="1"/>
    </xf>
    <xf numFmtId="165" fontId="1" fillId="0" borderId="9" xfId="0" applyNumberFormat="1" applyFont="1" applyBorder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left" indent="1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/>
    <xf numFmtId="4" fontId="6" fillId="0" borderId="0" xfId="0" applyNumberFormat="1" applyFont="1"/>
    <xf numFmtId="0" fontId="5" fillId="3" borderId="2" xfId="0" applyFont="1" applyFill="1" applyBorder="1"/>
    <xf numFmtId="2" fontId="6" fillId="0" borderId="0" xfId="0" applyNumberFormat="1" applyFont="1"/>
    <xf numFmtId="2" fontId="7" fillId="0" borderId="2" xfId="0" applyNumberFormat="1" applyFont="1" applyBorder="1"/>
    <xf numFmtId="10" fontId="6" fillId="0" borderId="0" xfId="0" applyNumberFormat="1" applyFont="1"/>
    <xf numFmtId="0" fontId="8" fillId="0" borderId="0" xfId="0" applyFont="1"/>
    <xf numFmtId="2" fontId="6" fillId="0" borderId="2" xfId="0" applyNumberFormat="1" applyFont="1" applyBorder="1"/>
    <xf numFmtId="0" fontId="5" fillId="3" borderId="7" xfId="0" applyFont="1" applyFill="1" applyBorder="1"/>
    <xf numFmtId="2" fontId="6" fillId="0" borderId="12" xfId="0" applyNumberFormat="1" applyFont="1" applyBorder="1"/>
    <xf numFmtId="2" fontId="6" fillId="0" borderId="7" xfId="0" applyNumberFormat="1" applyFont="1" applyBorder="1"/>
    <xf numFmtId="0" fontId="0" fillId="0" borderId="0" xfId="0" applyAlignment="1">
      <alignment wrapText="1"/>
    </xf>
    <xf numFmtId="0" fontId="2" fillId="0" borderId="16" xfId="4" applyFont="1" applyBorder="1" applyAlignment="1">
      <alignment wrapText="1"/>
    </xf>
    <xf numFmtId="0" fontId="4" fillId="5" borderId="15" xfId="4" applyFont="1" applyFill="1" applyBorder="1" applyAlignment="1">
      <alignment horizontal="center" wrapText="1"/>
    </xf>
    <xf numFmtId="165" fontId="4" fillId="5" borderId="15" xfId="4" applyNumberFormat="1" applyFont="1" applyFill="1" applyBorder="1" applyAlignment="1">
      <alignment horizontal="center" wrapText="1"/>
    </xf>
    <xf numFmtId="165" fontId="2" fillId="0" borderId="16" xfId="4" applyNumberFormat="1" applyFont="1" applyBorder="1" applyAlignment="1">
      <alignment horizontal="right" wrapText="1"/>
    </xf>
    <xf numFmtId="0" fontId="2" fillId="0" borderId="0" xfId="5" applyFont="1" applyAlignment="1">
      <alignment horizontal="center"/>
    </xf>
    <xf numFmtId="10" fontId="0" fillId="0" borderId="0" xfId="0" applyNumberFormat="1"/>
    <xf numFmtId="10" fontId="9" fillId="0" borderId="0" xfId="0" applyNumberFormat="1" applyFont="1"/>
    <xf numFmtId="0" fontId="4" fillId="5" borderId="11" xfId="3" applyFont="1" applyFill="1" applyBorder="1" applyAlignment="1">
      <alignment horizontal="center"/>
    </xf>
    <xf numFmtId="165" fontId="4" fillId="5" borderId="11" xfId="3" applyNumberFormat="1" applyFont="1" applyFill="1" applyBorder="1" applyAlignment="1">
      <alignment horizontal="center"/>
    </xf>
    <xf numFmtId="165" fontId="4" fillId="5" borderId="8" xfId="3" applyNumberFormat="1" applyFont="1" applyFill="1" applyBorder="1" applyAlignment="1">
      <alignment horizontal="center"/>
    </xf>
    <xf numFmtId="166" fontId="0" fillId="0" borderId="0" xfId="0" applyNumberFormat="1"/>
    <xf numFmtId="166" fontId="2" fillId="0" borderId="0" xfId="3" applyNumberFormat="1" applyFont="1" applyAlignment="1">
      <alignment horizontal="right"/>
    </xf>
    <xf numFmtId="0" fontId="0" fillId="0" borderId="17" xfId="0" applyBorder="1"/>
    <xf numFmtId="0" fontId="0" fillId="0" borderId="18" xfId="0" applyBorder="1"/>
    <xf numFmtId="166" fontId="0" fillId="0" borderId="12" xfId="0" applyNumberFormat="1" applyBorder="1"/>
    <xf numFmtId="0" fontId="0" fillId="0" borderId="12" xfId="0" applyBorder="1"/>
    <xf numFmtId="165" fontId="0" fillId="0" borderId="12" xfId="0" applyNumberFormat="1" applyBorder="1"/>
    <xf numFmtId="0" fontId="2" fillId="0" borderId="16" xfId="6" applyFont="1" applyBorder="1" applyAlignment="1">
      <alignment horizontal="right" wrapText="1"/>
    </xf>
    <xf numFmtId="0" fontId="9" fillId="0" borderId="0" xfId="0" applyFont="1"/>
    <xf numFmtId="49" fontId="4" fillId="0" borderId="19" xfId="2" applyNumberFormat="1" applyFont="1" applyBorder="1" applyAlignment="1">
      <alignment wrapText="1"/>
    </xf>
    <xf numFmtId="0" fontId="2" fillId="0" borderId="19" xfId="2" applyFont="1" applyBorder="1" applyAlignment="1">
      <alignment wrapText="1"/>
    </xf>
    <xf numFmtId="165" fontId="2" fillId="0" borderId="19" xfId="2" applyNumberFormat="1" applyFont="1" applyBorder="1" applyAlignment="1">
      <alignment horizontal="right" wrapText="1"/>
    </xf>
    <xf numFmtId="0" fontId="2" fillId="0" borderId="20" xfId="6" applyFont="1" applyBorder="1" applyAlignment="1">
      <alignment horizontal="right" wrapText="1"/>
    </xf>
    <xf numFmtId="0" fontId="9" fillId="0" borderId="12" xfId="0" applyFont="1" applyBorder="1"/>
    <xf numFmtId="49" fontId="4" fillId="5" borderId="8" xfId="1" applyNumberFormat="1" applyFont="1" applyFill="1" applyBorder="1" applyAlignment="1">
      <alignment horizontal="center" wrapText="1"/>
    </xf>
    <xf numFmtId="49" fontId="1" fillId="6" borderId="8" xfId="0" applyNumberFormat="1" applyFont="1" applyFill="1" applyBorder="1" applyAlignment="1">
      <alignment horizontal="center"/>
    </xf>
    <xf numFmtId="165" fontId="1" fillId="6" borderId="8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2" xfId="0" applyFont="1" applyBorder="1"/>
    <xf numFmtId="0" fontId="0" fillId="0" borderId="1" xfId="0" applyBorder="1" applyAlignment="1">
      <alignment horizontal="center"/>
    </xf>
    <xf numFmtId="2" fontId="0" fillId="0" borderId="2" xfId="0" applyNumberFormat="1" applyBorder="1"/>
    <xf numFmtId="0" fontId="0" fillId="0" borderId="2" xfId="0" applyBorder="1"/>
    <xf numFmtId="166" fontId="0" fillId="7" borderId="2" xfId="0" applyNumberFormat="1" applyFill="1" applyBorder="1"/>
    <xf numFmtId="0" fontId="0" fillId="0" borderId="29" xfId="0" applyBorder="1" applyAlignment="1">
      <alignment horizontal="center"/>
    </xf>
    <xf numFmtId="0" fontId="9" fillId="0" borderId="30" xfId="0" applyFont="1" applyBorder="1"/>
    <xf numFmtId="0" fontId="0" fillId="0" borderId="31" xfId="0" applyBorder="1" applyAlignment="1">
      <alignment horizontal="center"/>
    </xf>
    <xf numFmtId="2" fontId="0" fillId="8" borderId="30" xfId="0" applyNumberFormat="1" applyFill="1" applyBorder="1"/>
    <xf numFmtId="2" fontId="0" fillId="0" borderId="0" xfId="0" applyNumberFormat="1"/>
    <xf numFmtId="0" fontId="0" fillId="8" borderId="32" xfId="0" applyFill="1" applyBorder="1" applyAlignment="1">
      <alignment horizontal="center"/>
    </xf>
    <xf numFmtId="0" fontId="0" fillId="8" borderId="33" xfId="0" applyFill="1" applyBorder="1"/>
    <xf numFmtId="0" fontId="0" fillId="8" borderId="34" xfId="0" applyFill="1" applyBorder="1"/>
    <xf numFmtId="2" fontId="0" fillId="8" borderId="33" xfId="0" applyNumberFormat="1" applyFill="1" applyBorder="1"/>
    <xf numFmtId="0" fontId="0" fillId="0" borderId="23" xfId="0" applyBorder="1" applyAlignment="1">
      <alignment horizontal="center"/>
    </xf>
    <xf numFmtId="10" fontId="0" fillId="0" borderId="35" xfId="0" applyNumberFormat="1" applyBorder="1" applyAlignment="1">
      <alignment horizontal="center"/>
    </xf>
    <xf numFmtId="0" fontId="0" fillId="8" borderId="32" xfId="0" applyFill="1" applyBorder="1"/>
    <xf numFmtId="0" fontId="9" fillId="8" borderId="33" xfId="0" applyFont="1" applyFill="1" applyBorder="1"/>
    <xf numFmtId="2" fontId="0" fillId="0" borderId="3" xfId="0" applyNumberFormat="1" applyBorder="1"/>
    <xf numFmtId="0" fontId="0" fillId="0" borderId="30" xfId="0" applyBorder="1"/>
    <xf numFmtId="2" fontId="0" fillId="8" borderId="36" xfId="0" applyNumberFormat="1" applyFill="1" applyBorder="1"/>
    <xf numFmtId="0" fontId="2" fillId="4" borderId="15" xfId="7" applyFont="1" applyFill="1" applyBorder="1" applyAlignment="1">
      <alignment horizontal="center"/>
    </xf>
    <xf numFmtId="0" fontId="2" fillId="0" borderId="16" xfId="7" applyFont="1" applyBorder="1"/>
    <xf numFmtId="0" fontId="2" fillId="0" borderId="37" xfId="7" applyFont="1" applyBorder="1"/>
    <xf numFmtId="0" fontId="2" fillId="0" borderId="20" xfId="7" applyFont="1" applyBorder="1"/>
    <xf numFmtId="165" fontId="2" fillId="4" borderId="15" xfId="7" applyNumberFormat="1" applyFont="1" applyFill="1" applyBorder="1" applyAlignment="1">
      <alignment horizontal="center"/>
    </xf>
    <xf numFmtId="165" fontId="2" fillId="0" borderId="16" xfId="7" applyNumberFormat="1" applyFont="1" applyBorder="1" applyAlignment="1">
      <alignment horizontal="right"/>
    </xf>
    <xf numFmtId="165" fontId="2" fillId="0" borderId="20" xfId="7" applyNumberFormat="1" applyFont="1" applyBorder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0" fontId="15" fillId="0" borderId="0" xfId="8"/>
    <xf numFmtId="0" fontId="16" fillId="0" borderId="0" xfId="0" applyFont="1"/>
    <xf numFmtId="0" fontId="17" fillId="6" borderId="12" xfId="0" applyFont="1" applyFill="1" applyBorder="1"/>
    <xf numFmtId="0" fontId="17" fillId="6" borderId="12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0" fontId="9" fillId="0" borderId="0" xfId="0" applyNumberFormat="1" applyFont="1" applyAlignment="1">
      <alignment wrapText="1"/>
    </xf>
    <xf numFmtId="0" fontId="18" fillId="0" borderId="0" xfId="0" applyFont="1" applyAlignment="1">
      <alignment horizontal="left" vertical="center" wrapText="1" indent="4"/>
    </xf>
    <xf numFmtId="1" fontId="0" fillId="0" borderId="0" xfId="0" applyNumberFormat="1"/>
    <xf numFmtId="14" fontId="20" fillId="0" borderId="0" xfId="0" applyNumberFormat="1" applyFont="1" applyAlignment="1">
      <alignment horizontal="left"/>
    </xf>
    <xf numFmtId="0" fontId="21" fillId="2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9" borderId="40" xfId="0" applyNumberFormat="1" applyFill="1" applyBorder="1" applyAlignment="1">
      <alignment horizontal="center" vertical="center"/>
    </xf>
    <xf numFmtId="4" fontId="0" fillId="9" borderId="41" xfId="0" applyNumberFormat="1" applyFill="1" applyBorder="1" applyAlignment="1">
      <alignment horizontal="center" vertical="center"/>
    </xf>
    <xf numFmtId="167" fontId="0" fillId="10" borderId="43" xfId="9" applyNumberFormat="1" applyFont="1" applyFill="1" applyBorder="1" applyAlignment="1">
      <alignment horizontal="center" vertical="center"/>
    </xf>
    <xf numFmtId="167" fontId="0" fillId="10" borderId="44" xfId="9" applyNumberFormat="1" applyFont="1" applyFill="1" applyBorder="1" applyAlignment="1">
      <alignment horizontal="center" vertical="center"/>
    </xf>
    <xf numFmtId="3" fontId="0" fillId="9" borderId="40" xfId="0" applyNumberFormat="1" applyFill="1" applyBorder="1" applyAlignment="1">
      <alignment horizontal="right" vertical="center"/>
    </xf>
    <xf numFmtId="3" fontId="0" fillId="10" borderId="43" xfId="0" applyNumberFormat="1" applyFill="1" applyBorder="1" applyAlignment="1">
      <alignment horizontal="right" vertical="center"/>
    </xf>
    <xf numFmtId="0" fontId="0" fillId="0" borderId="22" xfId="0" applyBorder="1"/>
    <xf numFmtId="0" fontId="0" fillId="0" borderId="6" xfId="0" applyBorder="1"/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/>
    </xf>
    <xf numFmtId="0" fontId="0" fillId="0" borderId="0" xfId="0"/>
    <xf numFmtId="0" fontId="0" fillId="0" borderId="21" xfId="0" applyBorder="1"/>
    <xf numFmtId="0" fontId="11" fillId="0" borderId="23" xfId="0" applyFont="1" applyBorder="1"/>
    <xf numFmtId="0" fontId="0" fillId="0" borderId="23" xfId="0" applyBorder="1"/>
    <xf numFmtId="2" fontId="9" fillId="0" borderId="23" xfId="0" applyNumberFormat="1" applyFont="1" applyBorder="1"/>
    <xf numFmtId="2" fontId="0" fillId="0" borderId="23" xfId="0" applyNumberFormat="1" applyBorder="1"/>
    <xf numFmtId="2" fontId="0" fillId="0" borderId="45" xfId="0" applyNumberFormat="1" applyBorder="1"/>
    <xf numFmtId="2" fontId="9" fillId="0" borderId="46" xfId="0" applyNumberFormat="1" applyFont="1" applyBorder="1"/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23" xfId="0" applyFill="1" applyBorder="1"/>
    <xf numFmtId="0" fontId="9" fillId="0" borderId="0" xfId="0" applyFont="1" applyFill="1" applyBorder="1"/>
    <xf numFmtId="0" fontId="0" fillId="0" borderId="0" xfId="0" applyFill="1" applyBorder="1"/>
    <xf numFmtId="2" fontId="0" fillId="0" borderId="2" xfId="0" applyNumberFormat="1" applyFill="1" applyBorder="1"/>
    <xf numFmtId="0" fontId="0" fillId="0" borderId="0" xfId="0" applyFill="1"/>
    <xf numFmtId="0" fontId="21" fillId="11" borderId="48" xfId="0" applyFont="1" applyFill="1" applyBorder="1" applyAlignment="1">
      <alignment horizontal="center" vertical="center"/>
    </xf>
    <xf numFmtId="0" fontId="21" fillId="11" borderId="49" xfId="0" applyFont="1" applyFill="1" applyBorder="1" applyAlignment="1">
      <alignment horizontal="center" vertical="center"/>
    </xf>
    <xf numFmtId="4" fontId="21" fillId="11" borderId="49" xfId="0" applyNumberFormat="1" applyFont="1" applyFill="1" applyBorder="1" applyAlignment="1">
      <alignment horizontal="center" vertical="center"/>
    </xf>
    <xf numFmtId="4" fontId="21" fillId="11" borderId="50" xfId="0" applyNumberFormat="1" applyFont="1" applyFill="1" applyBorder="1" applyAlignment="1">
      <alignment horizontal="center" vertical="center"/>
    </xf>
    <xf numFmtId="0" fontId="4" fillId="0" borderId="16" xfId="4" applyFont="1" applyBorder="1" applyAlignment="1">
      <alignment wrapText="1"/>
    </xf>
    <xf numFmtId="0" fontId="2" fillId="0" borderId="0" xfId="4" applyFont="1" applyBorder="1" applyAlignment="1">
      <alignment wrapText="1"/>
    </xf>
    <xf numFmtId="165" fontId="2" fillId="0" borderId="0" xfId="4" applyNumberFormat="1" applyFont="1" applyBorder="1" applyAlignment="1">
      <alignment horizontal="right" wrapText="1"/>
    </xf>
    <xf numFmtId="0" fontId="4" fillId="0" borderId="0" xfId="4" applyFont="1" applyBorder="1" applyAlignment="1">
      <alignment wrapText="1"/>
    </xf>
    <xf numFmtId="0" fontId="0" fillId="0" borderId="2" xfId="0" applyBorder="1"/>
    <xf numFmtId="9" fontId="0" fillId="12" borderId="0" xfId="0" applyNumberFormat="1" applyFill="1"/>
    <xf numFmtId="9" fontId="0" fillId="0" borderId="46" xfId="0" applyNumberFormat="1" applyBorder="1"/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6" xfId="0" applyFont="1" applyBorder="1" applyAlignment="1">
      <alignment wrapText="1"/>
    </xf>
    <xf numFmtId="0" fontId="23" fillId="13" borderId="51" xfId="0" applyFont="1" applyFill="1" applyBorder="1" applyAlignment="1">
      <alignment vertical="center" wrapText="1"/>
    </xf>
    <xf numFmtId="0" fontId="23" fillId="13" borderId="33" xfId="0" applyFont="1" applyFill="1" applyBorder="1" applyAlignment="1">
      <alignment horizontal="center" vertical="center" wrapText="1"/>
    </xf>
    <xf numFmtId="0" fontId="23" fillId="13" borderId="52" xfId="0" applyFont="1" applyFill="1" applyBorder="1" applyAlignment="1">
      <alignment horizontal="center" vertical="center" wrapText="1"/>
    </xf>
    <xf numFmtId="0" fontId="24" fillId="0" borderId="53" xfId="0" applyFont="1" applyBorder="1" applyAlignment="1">
      <alignment vertical="center" wrapText="1"/>
    </xf>
    <xf numFmtId="0" fontId="24" fillId="0" borderId="55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2" fontId="22" fillId="0" borderId="47" xfId="0" applyNumberFormat="1" applyFont="1" applyBorder="1" applyAlignment="1">
      <alignment horizontal="center" vertical="center" wrapText="1"/>
    </xf>
    <xf numFmtId="2" fontId="22" fillId="0" borderId="54" xfId="0" applyNumberFormat="1" applyFont="1" applyBorder="1" applyAlignment="1">
      <alignment horizontal="center" vertical="center" wrapText="1"/>
    </xf>
    <xf numFmtId="2" fontId="22" fillId="0" borderId="36" xfId="0" applyNumberFormat="1" applyFont="1" applyBorder="1" applyAlignment="1">
      <alignment horizontal="center" vertical="center" wrapText="1"/>
    </xf>
    <xf numFmtId="2" fontId="24" fillId="0" borderId="56" xfId="0" applyNumberFormat="1" applyFont="1" applyBorder="1" applyAlignment="1">
      <alignment horizontal="center" vertical="center" wrapText="1"/>
    </xf>
    <xf numFmtId="168" fontId="0" fillId="0" borderId="2" xfId="0" applyNumberFormat="1" applyBorder="1"/>
    <xf numFmtId="168" fontId="0" fillId="0" borderId="47" xfId="0" applyNumberFormat="1" applyBorder="1"/>
    <xf numFmtId="2" fontId="6" fillId="0" borderId="46" xfId="0" applyNumberFormat="1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24" xfId="0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10" fillId="0" borderId="21" xfId="0" applyFont="1" applyBorder="1" applyAlignment="1">
      <alignment horizontal="center"/>
    </xf>
    <xf numFmtId="0" fontId="0" fillId="0" borderId="22" xfId="0" applyBorder="1"/>
    <xf numFmtId="0" fontId="0" fillId="0" borderId="6" xfId="0" applyBorder="1"/>
    <xf numFmtId="0" fontId="10" fillId="0" borderId="23" xfId="0" applyFont="1" applyBorder="1" applyAlignment="1">
      <alignment horizontal="center"/>
    </xf>
    <xf numFmtId="0" fontId="0" fillId="0" borderId="0" xfId="0"/>
    <xf numFmtId="0" fontId="0" fillId="0" borderId="2" xfId="0" applyBorder="1"/>
    <xf numFmtId="165" fontId="1" fillId="6" borderId="38" xfId="0" applyNumberFormat="1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</cellXfs>
  <cellStyles count="10">
    <cellStyle name="Hyperlink" xfId="8" builtinId="8"/>
    <cellStyle name="Normal" xfId="0" builtinId="0"/>
    <cellStyle name="Normal_ALL MAR DAILY EM" xfId="2"/>
    <cellStyle name="Normal_ALL NP DAILY EM" xfId="3"/>
    <cellStyle name="Normal_MAR" xfId="6"/>
    <cellStyle name="Normal_Nonroad Daily" xfId="7"/>
    <cellStyle name="Normal_Point Daily Cecil NAA" xfId="4"/>
    <cellStyle name="Normal_Sheet1" xfId="1"/>
    <cellStyle name="Normal_Sheet1_1" xfId="5"/>
    <cellStyle name="Percent" xfId="9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CCFF66"/>
      <color rgb="FF00FF00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8-1'!$B$1</c:f>
              <c:strCache>
                <c:ptCount val="1"/>
                <c:pt idx="0">
                  <c:v>VOC</c:v>
                </c:pt>
              </c:strCache>
            </c:strRef>
          </c:tx>
          <c:invertIfNegative val="0"/>
          <c:cat>
            <c:numRef>
              <c:f>'Table 8-1'!$A$2:$A$5</c:f>
              <c:numCache>
                <c:formatCode>General</c:formatCode>
                <c:ptCount val="4"/>
                <c:pt idx="0">
                  <c:v>2003</c:v>
                </c:pt>
                <c:pt idx="1">
                  <c:v>2008</c:v>
                </c:pt>
                <c:pt idx="2">
                  <c:v>2009</c:v>
                </c:pt>
                <c:pt idx="3">
                  <c:v>2023</c:v>
                </c:pt>
              </c:numCache>
            </c:numRef>
          </c:cat>
          <c:val>
            <c:numRef>
              <c:f>'Table 8-1'!$B$2:$B$5</c:f>
              <c:numCache>
                <c:formatCode>General</c:formatCode>
                <c:ptCount val="4"/>
                <c:pt idx="0">
                  <c:v>3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1.1499999999999999</c:v>
                </c:pt>
              </c:numCache>
            </c:numRef>
          </c:val>
        </c:ser>
        <c:ser>
          <c:idx val="1"/>
          <c:order val="1"/>
          <c:tx>
            <c:strRef>
              <c:f>'Table 8-1'!$C$1</c:f>
              <c:strCache>
                <c:ptCount val="1"/>
                <c:pt idx="0">
                  <c:v>NOX</c:v>
                </c:pt>
              </c:strCache>
            </c:strRef>
          </c:tx>
          <c:invertIfNegative val="0"/>
          <c:cat>
            <c:numRef>
              <c:f>'Table 8-1'!$A$2:$A$5</c:f>
              <c:numCache>
                <c:formatCode>General</c:formatCode>
                <c:ptCount val="4"/>
                <c:pt idx="0">
                  <c:v>2003</c:v>
                </c:pt>
                <c:pt idx="1">
                  <c:v>2008</c:v>
                </c:pt>
                <c:pt idx="2">
                  <c:v>2009</c:v>
                </c:pt>
                <c:pt idx="3">
                  <c:v>2023</c:v>
                </c:pt>
              </c:numCache>
            </c:numRef>
          </c:cat>
          <c:val>
            <c:numRef>
              <c:f>'Table 8-1'!$C$2:$C$5</c:f>
              <c:numCache>
                <c:formatCode>General</c:formatCode>
                <c:ptCount val="4"/>
                <c:pt idx="0">
                  <c:v>11.3</c:v>
                </c:pt>
                <c:pt idx="1">
                  <c:v>7.9</c:v>
                </c:pt>
                <c:pt idx="2">
                  <c:v>7.3</c:v>
                </c:pt>
                <c:pt idx="3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89728"/>
        <c:axId val="163984448"/>
      </c:barChart>
      <c:catAx>
        <c:axId val="66208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984448"/>
        <c:crosses val="autoZero"/>
        <c:auto val="1"/>
        <c:lblAlgn val="ctr"/>
        <c:lblOffset val="100"/>
        <c:noMultiLvlLbl val="0"/>
      </c:catAx>
      <c:valAx>
        <c:axId val="163984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Tons per Day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62089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12700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37020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12700</xdr:colOff>
      <xdr:row>0</xdr:row>
      <xdr:rowOff>12700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3886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12700</xdr:colOff>
      <xdr:row>0</xdr:row>
      <xdr:rowOff>12700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4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4</xdr:row>
      <xdr:rowOff>19050</xdr:rowOff>
    </xdr:from>
    <xdr:to>
      <xdr:col>12</xdr:col>
      <xdr:colOff>295275</xdr:colOff>
      <xdr:row>19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gaftp.epa.gov/air/nei/2017/data_summaries/2017v1/2017nei_beld5_biogenics_report.xlsx" TargetMode="External"/><Relationship Id="rId1" Type="http://schemas.openxmlformats.org/officeDocument/2006/relationships/hyperlink" Target="https://www.epa.gov/air-emissions-inventories/2017-national-emissions-inventory-nei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5" sqref="B5"/>
    </sheetView>
  </sheetViews>
  <sheetFormatPr defaultRowHeight="14.5" x14ac:dyDescent="0.35"/>
  <cols>
    <col min="1" max="1" width="29.81640625" bestFit="1" customWidth="1"/>
    <col min="2" max="2" width="112.81640625" customWidth="1"/>
    <col min="3" max="3" width="17.7265625" bestFit="1" customWidth="1"/>
    <col min="4" max="4" width="16.1796875" customWidth="1"/>
  </cols>
  <sheetData>
    <row r="1" spans="1:4" ht="45.5" thickBot="1" x14ac:dyDescent="0.5">
      <c r="A1" s="98" t="s">
        <v>846</v>
      </c>
      <c r="B1" s="98" t="s">
        <v>847</v>
      </c>
      <c r="C1" s="99" t="s">
        <v>848</v>
      </c>
      <c r="D1" s="99" t="s">
        <v>849</v>
      </c>
    </row>
    <row r="2" spans="1:4" s="100" customFormat="1" x14ac:dyDescent="0.35">
      <c r="A2" s="100" t="s">
        <v>850</v>
      </c>
      <c r="B2" s="101" t="s">
        <v>851</v>
      </c>
      <c r="C2" s="102" t="s">
        <v>852</v>
      </c>
      <c r="D2" s="103" t="s">
        <v>853</v>
      </c>
    </row>
    <row r="3" spans="1:4" s="100" customFormat="1" ht="25" x14ac:dyDescent="0.35">
      <c r="A3" s="100" t="s">
        <v>860</v>
      </c>
      <c r="B3" s="101" t="s">
        <v>854</v>
      </c>
      <c r="C3" s="102" t="s">
        <v>852</v>
      </c>
      <c r="D3" s="103" t="s">
        <v>853</v>
      </c>
    </row>
    <row r="4" spans="1:4" s="100" customFormat="1" x14ac:dyDescent="0.35">
      <c r="A4" s="100" t="s">
        <v>861</v>
      </c>
      <c r="B4" s="101" t="s">
        <v>855</v>
      </c>
      <c r="C4" s="102" t="s">
        <v>852</v>
      </c>
      <c r="D4" s="103" t="s">
        <v>853</v>
      </c>
    </row>
    <row r="5" spans="1:4" s="100" customFormat="1" x14ac:dyDescent="0.35">
      <c r="A5" s="100" t="s">
        <v>862</v>
      </c>
      <c r="B5" s="104" t="s">
        <v>865</v>
      </c>
      <c r="C5" s="105"/>
    </row>
    <row r="6" spans="1:4" s="100" customFormat="1" x14ac:dyDescent="0.35">
      <c r="A6" s="100" t="s">
        <v>864</v>
      </c>
      <c r="B6" s="101" t="s">
        <v>857</v>
      </c>
      <c r="C6" s="102" t="s">
        <v>852</v>
      </c>
      <c r="D6" s="103" t="s">
        <v>853</v>
      </c>
    </row>
    <row r="7" spans="1:4" s="100" customFormat="1" x14ac:dyDescent="0.35">
      <c r="A7" s="103" t="s">
        <v>863</v>
      </c>
      <c r="B7" s="101" t="s">
        <v>856</v>
      </c>
      <c r="C7" s="102" t="s">
        <v>852</v>
      </c>
      <c r="D7" s="103" t="s">
        <v>853</v>
      </c>
    </row>
    <row r="8" spans="1:4" s="100" customFormat="1" ht="37.5" x14ac:dyDescent="0.25">
      <c r="A8" s="103" t="s">
        <v>858</v>
      </c>
      <c r="B8" s="106" t="s">
        <v>859</v>
      </c>
      <c r="C8" s="105"/>
    </row>
    <row r="9" spans="1:4" s="100" customFormat="1" x14ac:dyDescent="0.35">
      <c r="A9" s="103"/>
      <c r="B9" s="39"/>
      <c r="C9" s="4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workbookViewId="0">
      <pane ySplit="1" topLeftCell="A2" activePane="bottomLeft" state="frozen"/>
      <selection pane="bottomLeft" activeCell="P1" sqref="P1"/>
    </sheetView>
  </sheetViews>
  <sheetFormatPr defaultRowHeight="14.5" x14ac:dyDescent="0.35"/>
  <cols>
    <col min="1" max="1" width="35.26953125" bestFit="1" customWidth="1"/>
    <col min="2" max="2" width="15.81640625" hidden="1" customWidth="1"/>
    <col min="3" max="3" width="56.54296875" customWidth="1"/>
    <col min="4" max="4" width="18.453125" hidden="1" customWidth="1"/>
    <col min="5" max="5" width="15.81640625" hidden="1" customWidth="1"/>
    <col min="6" max="7" width="15.81640625" style="8" hidden="1" customWidth="1"/>
    <col min="8" max="8" width="10.54296875" style="8" hidden="1" customWidth="1"/>
    <col min="9" max="10" width="10.54296875" style="8" customWidth="1"/>
    <col min="11" max="11" width="0" style="8" hidden="1" customWidth="1"/>
    <col min="12" max="13" width="10.54296875" style="8" hidden="1" customWidth="1"/>
    <col min="14" max="15" width="10.54296875" style="8" customWidth="1"/>
  </cols>
  <sheetData>
    <row r="1" spans="1:17" s="7" customFormat="1" ht="29" x14ac:dyDescent="0.35">
      <c r="A1" s="36" t="s">
        <v>636</v>
      </c>
      <c r="B1" s="36" t="s">
        <v>635</v>
      </c>
      <c r="C1" s="36" t="s">
        <v>294</v>
      </c>
      <c r="D1" s="36" t="s">
        <v>637</v>
      </c>
      <c r="E1" s="36" t="s">
        <v>638</v>
      </c>
      <c r="F1" s="36" t="s">
        <v>295</v>
      </c>
      <c r="G1" s="36" t="s">
        <v>422</v>
      </c>
      <c r="H1" s="37" t="s">
        <v>0</v>
      </c>
      <c r="I1" s="37" t="s">
        <v>1</v>
      </c>
      <c r="J1" s="37" t="s">
        <v>2</v>
      </c>
      <c r="K1" s="37" t="s">
        <v>639</v>
      </c>
      <c r="L1" s="37" t="s">
        <v>640</v>
      </c>
      <c r="M1" s="37" t="s">
        <v>641</v>
      </c>
      <c r="N1" s="37" t="s">
        <v>642</v>
      </c>
      <c r="O1" s="37" t="s">
        <v>643</v>
      </c>
    </row>
    <row r="2" spans="1:17" x14ac:dyDescent="0.35">
      <c r="A2" t="s">
        <v>888</v>
      </c>
      <c r="C2" t="s">
        <v>900</v>
      </c>
      <c r="I2" s="130">
        <v>4.0374818381733606</v>
      </c>
      <c r="J2" s="130">
        <v>1.1494899991123089</v>
      </c>
      <c r="K2" s="129"/>
      <c r="L2" s="129"/>
      <c r="M2" s="129"/>
      <c r="N2" s="130">
        <v>2.6381459489122947</v>
      </c>
      <c r="O2" s="130">
        <v>0.92020412764516613</v>
      </c>
    </row>
    <row r="3" spans="1:17" x14ac:dyDescent="0.35">
      <c r="A3" t="s">
        <v>322</v>
      </c>
      <c r="C3" t="s">
        <v>889</v>
      </c>
      <c r="I3" s="129">
        <v>1.1916164383561645</v>
      </c>
      <c r="J3" s="129">
        <v>4.7863013698630059E-2</v>
      </c>
      <c r="K3" s="129"/>
      <c r="L3" s="129"/>
      <c r="M3" s="129"/>
      <c r="N3" s="129">
        <v>8.5904924588691876E-4</v>
      </c>
      <c r="O3" s="129">
        <v>3.6049410317687018E-3</v>
      </c>
    </row>
    <row r="4" spans="1:17" x14ac:dyDescent="0.35">
      <c r="A4" t="s">
        <v>321</v>
      </c>
      <c r="B4" t="s">
        <v>876</v>
      </c>
      <c r="C4" t="s">
        <v>575</v>
      </c>
      <c r="I4" s="129">
        <v>1.1106499999999999</v>
      </c>
      <c r="J4" s="129">
        <v>7.4300000000000005E-2</v>
      </c>
      <c r="K4" s="129"/>
      <c r="L4" s="129"/>
      <c r="M4" s="129"/>
      <c r="N4" s="129">
        <v>1.1106499999999999</v>
      </c>
      <c r="O4" s="129">
        <v>7.4300000000000005E-2</v>
      </c>
    </row>
    <row r="5" spans="1:17" x14ac:dyDescent="0.35">
      <c r="A5" t="s">
        <v>322</v>
      </c>
      <c r="C5" t="s">
        <v>423</v>
      </c>
      <c r="I5" s="129">
        <f>SUMIF('MOVES 3 NR Daily All Years'!$P$2:$P$204,C5,'MOVES 3 NR Daily All Years'!$N$2:$N$204)</f>
        <v>0.43535836058435984</v>
      </c>
      <c r="J5" s="129">
        <f>SUMIF('MOVES 3 NR Daily All Years'!P2:P204,C5,'MOVES 3 NR Daily All Years'!M2:M204)</f>
        <v>2.0804800897822107</v>
      </c>
      <c r="K5" s="129"/>
      <c r="L5" s="129"/>
      <c r="M5" s="129"/>
      <c r="N5" s="129">
        <f>SUMIF('MOVES 3 NR Daily All Years'!$P$211:$P$413,C5,'MOVES 3 NR Daily All Years'!$N$211:$N$413)</f>
        <v>0.53238594100000003</v>
      </c>
      <c r="O5" s="129">
        <f>SUMIF('MOVES 3 NR Daily All Years'!P211:P413,C5,'MOVES 3 NR Daily All Years'!M211:M413)</f>
        <v>1.32479009452</v>
      </c>
      <c r="Q5" s="128"/>
    </row>
    <row r="6" spans="1:17" x14ac:dyDescent="0.35">
      <c r="A6" t="s">
        <v>632</v>
      </c>
      <c r="C6" t="s">
        <v>893</v>
      </c>
      <c r="I6">
        <v>0.31008311969199065</v>
      </c>
      <c r="J6" s="8">
        <v>2.7693257319397143E-2</v>
      </c>
      <c r="N6" s="8">
        <v>0.33535305866512349</v>
      </c>
      <c r="O6">
        <v>2.9545951928787107E-2</v>
      </c>
    </row>
    <row r="7" spans="1:17" x14ac:dyDescent="0.35">
      <c r="A7" t="s">
        <v>322</v>
      </c>
      <c r="C7" t="s">
        <v>891</v>
      </c>
      <c r="I7">
        <v>0.2701337330012335</v>
      </c>
      <c r="J7" s="8">
        <v>1.1477840139573446E-2</v>
      </c>
      <c r="N7" s="8">
        <v>1.6948552057347261</v>
      </c>
      <c r="O7" s="8">
        <v>7.2399830403024557E-2</v>
      </c>
    </row>
    <row r="8" spans="1:17" x14ac:dyDescent="0.35">
      <c r="A8" t="s">
        <v>322</v>
      </c>
      <c r="C8" t="s">
        <v>424</v>
      </c>
      <c r="I8" s="129">
        <f>SUMIF('MOVES 3 NR Daily All Years'!$P$2:$P$204,C8,'MOVES 3 NR Daily All Years'!$N$2:$N$204)</f>
        <v>0.23718698315176115</v>
      </c>
      <c r="J8" s="129">
        <f>SUMIF('MOVES 3 NR Daily All Years'!P5:P207,C8,'MOVES 3 NR Daily All Years'!M5:M207)</f>
        <v>4.3622192674264322E-2</v>
      </c>
      <c r="K8" s="129"/>
      <c r="L8" s="129"/>
      <c r="M8" s="129"/>
      <c r="N8" s="129">
        <f>SUMIF('MOVES 3 NR Daily All Years'!$P$211:$P$413,C8,'MOVES 3 NR Daily All Years'!$N$211:$N$413)</f>
        <v>0.12483385854299003</v>
      </c>
      <c r="O8" s="129">
        <f>SUMIF('MOVES 3 NR Daily All Years'!P214:P416,C8,'MOVES 3 NR Daily All Years'!M214:M416)</f>
        <v>3.1316575766699987E-2</v>
      </c>
    </row>
    <row r="9" spans="1:17" x14ac:dyDescent="0.35">
      <c r="A9" t="s">
        <v>321</v>
      </c>
      <c r="B9" t="s">
        <v>887</v>
      </c>
      <c r="C9" t="s">
        <v>565</v>
      </c>
      <c r="I9" s="8">
        <v>0.18230000000000002</v>
      </c>
      <c r="J9" s="8">
        <v>2.6771E-2</v>
      </c>
      <c r="N9" s="8">
        <v>0.18888439121926331</v>
      </c>
      <c r="O9" s="8">
        <v>2.7737926699566089E-2</v>
      </c>
    </row>
    <row r="10" spans="1:17" x14ac:dyDescent="0.35">
      <c r="A10" t="s">
        <v>322</v>
      </c>
      <c r="C10" t="s">
        <v>782</v>
      </c>
      <c r="I10" s="8">
        <f>SUMIF('MOVES 3 NR Daily All Years'!$P$2:$P$204,C10,'MOVES 3 NR Daily All Years'!$N$2:$N$204)</f>
        <v>0.13055036755395139</v>
      </c>
      <c r="J10" s="8">
        <f>SUMIF('MOVES 3 NR Daily All Years'!P9:P211,C10,'MOVES 3 NR Daily All Years'!M9:M211)</f>
        <v>7.159020074340103E-3</v>
      </c>
      <c r="N10" s="8">
        <f>SUMIF('MOVES 3 NR Daily All Years'!$P$211:$P$413,C10,'MOVES 3 NR Daily All Years'!$N$211:$N$413)</f>
        <v>0</v>
      </c>
      <c r="O10" s="8">
        <f>SUMIF('MOVES 3 NR Daily All Years'!P218:P420,C10,'MOVES 3 NR Daily All Years'!M218:M420)</f>
        <v>0</v>
      </c>
    </row>
    <row r="11" spans="1:17" x14ac:dyDescent="0.35">
      <c r="A11" t="s">
        <v>321</v>
      </c>
      <c r="B11" t="s">
        <v>880</v>
      </c>
      <c r="C11" t="s">
        <v>514</v>
      </c>
      <c r="I11" s="129">
        <v>0.121227</v>
      </c>
      <c r="J11" s="129">
        <v>6.1593849999999992E-2</v>
      </c>
      <c r="K11" s="129"/>
      <c r="L11" s="129"/>
      <c r="M11" s="129"/>
      <c r="N11" s="129">
        <v>0.121227</v>
      </c>
      <c r="O11" s="129">
        <v>6.1593849999999992E-2</v>
      </c>
    </row>
    <row r="12" spans="1:17" x14ac:dyDescent="0.35">
      <c r="A12" t="s">
        <v>322</v>
      </c>
      <c r="C12" t="s">
        <v>427</v>
      </c>
      <c r="I12" s="8">
        <f>SUMIF('MOVES 3 NR Daily All Years'!$P$2:$P$204,C12,'MOVES 3 NR Daily All Years'!$N$2:$N$204)</f>
        <v>9.9110729985760357E-2</v>
      </c>
      <c r="J12" s="8">
        <f>SUMIF('MOVES 3 NR Daily All Years'!P3:P205,C12,'MOVES 3 NR Daily All Years'!M3:M205)</f>
        <v>1.087857497848725E-2</v>
      </c>
      <c r="N12" s="8">
        <f>SUMIF('MOVES 3 NR Daily All Years'!$P$211:$P$413,C12,'MOVES 3 NR Daily All Years'!$N$211:$N$413)</f>
        <v>5.2789854451200019E-2</v>
      </c>
      <c r="O12" s="8">
        <f>SUMIF('MOVES 3 NR Daily All Years'!P212:P414,C12,'MOVES 3 NR Daily All Years'!M212:M414)</f>
        <v>5.2470269456399987E-3</v>
      </c>
    </row>
    <row r="13" spans="1:17" x14ac:dyDescent="0.35">
      <c r="A13" t="s">
        <v>321</v>
      </c>
      <c r="B13" t="s">
        <v>881</v>
      </c>
      <c r="C13" t="s">
        <v>452</v>
      </c>
      <c r="I13" s="8">
        <v>6.8260000000000001E-2</v>
      </c>
      <c r="J13" s="8">
        <v>5.5700000000000003E-3</v>
      </c>
      <c r="N13" s="8">
        <v>6.8260000000000001E-2</v>
      </c>
      <c r="O13" s="8">
        <v>5.5700000000000003E-3</v>
      </c>
    </row>
    <row r="14" spans="1:17" x14ac:dyDescent="0.35">
      <c r="A14" t="s">
        <v>322</v>
      </c>
      <c r="C14" t="s">
        <v>425</v>
      </c>
      <c r="I14" s="8">
        <f>SUMIF('MOVES 3 NR Daily All Years'!$P$2:$P$204,C14,'MOVES 3 NR Daily All Years'!$N$2:$N$204)</f>
        <v>6.7382204139498483E-2</v>
      </c>
      <c r="J14" s="8">
        <f>SUMIF('MOVES 3 NR Daily All Years'!P6:P208,C14,'MOVES 3 NR Daily All Years'!M6:M208)</f>
        <v>9.9761010735695942E-3</v>
      </c>
      <c r="N14" s="8">
        <f>SUMIF('MOVES 3 NR Daily All Years'!$P$211:$P$413,C14,'MOVES 3 NR Daily All Years'!$N$211:$N$413)</f>
        <v>6.2174883253299999E-2</v>
      </c>
      <c r="O14" s="8">
        <f>SUMIF('MOVES 3 NR Daily All Years'!P215:P417,C14,'MOVES 3 NR Daily All Years'!M215:M417)</f>
        <v>8.5029181135999991E-3</v>
      </c>
    </row>
    <row r="15" spans="1:17" x14ac:dyDescent="0.35">
      <c r="A15" t="s">
        <v>321</v>
      </c>
      <c r="B15" t="s">
        <v>879</v>
      </c>
      <c r="C15" t="s">
        <v>510</v>
      </c>
      <c r="I15" s="8">
        <v>6.6734999999999989E-2</v>
      </c>
      <c r="J15" s="8">
        <v>1.8110000000000001E-2</v>
      </c>
      <c r="N15" s="8">
        <v>6.6734999999999989E-2</v>
      </c>
      <c r="O15" s="8">
        <v>1.8110000000000001E-2</v>
      </c>
    </row>
    <row r="16" spans="1:17" x14ac:dyDescent="0.35">
      <c r="A16" t="s">
        <v>322</v>
      </c>
      <c r="C16" t="s">
        <v>426</v>
      </c>
      <c r="I16" s="129">
        <f>SUMIF('MOVES 3 NR Daily All Years'!$P$2:$P$204,C16,'MOVES 3 NR Daily All Years'!$N$2:$N$204)</f>
        <v>5.017023538371744E-2</v>
      </c>
      <c r="J16" s="129">
        <f>SUMIF('MOVES 3 NR Daily All Years'!P7:P209,C16,'MOVES 3 NR Daily All Years'!M7:M209)</f>
        <v>0.23627739446238435</v>
      </c>
      <c r="K16" s="129"/>
      <c r="L16" s="129"/>
      <c r="M16" s="129"/>
      <c r="N16" s="129">
        <f>SUMIF('MOVES 3 NR Daily All Years'!$P$211:$P$413,C16,'MOVES 3 NR Daily All Years'!$N$211:$N$413)</f>
        <v>4.5887271345199994E-2</v>
      </c>
      <c r="O16" s="129">
        <f>SUMIF('MOVES 3 NR Daily All Years'!P216:P418,C16,'MOVES 3 NR Daily All Years'!M216:M418)</f>
        <v>0.2335303587724</v>
      </c>
    </row>
    <row r="17" spans="1:16" x14ac:dyDescent="0.35">
      <c r="A17" t="s">
        <v>322</v>
      </c>
      <c r="C17" t="s">
        <v>428</v>
      </c>
      <c r="I17" s="131">
        <f>SUMIF('MOVES 3 NR Daily All Years'!$P$2:$P$204,C17,'MOVES 3 NR Daily All Years'!$N$2:$N$204)</f>
        <v>2.7471479616867345E-2</v>
      </c>
      <c r="J17" s="131">
        <f>SUMIF('MOVES 3 NR Daily All Years'!P4:P206,C17,'MOVES 3 NR Daily All Years'!M4:M206)</f>
        <v>2.828816452943695E-2</v>
      </c>
      <c r="K17" s="131"/>
      <c r="L17" s="131"/>
      <c r="M17" s="131"/>
      <c r="N17" s="131">
        <f>SUMIF('MOVES 3 NR Daily All Years'!$P$211:$P$413,C17,'MOVES 3 NR Daily All Years'!$N$211:$N$413)</f>
        <v>2.1878297648360006E-2</v>
      </c>
      <c r="O17" s="131">
        <f>SUMIF('MOVES 3 NR Daily All Years'!P213:P415,C17,'MOVES 3 NR Daily All Years'!M213:M415)</f>
        <v>2.7943753687800003E-2</v>
      </c>
    </row>
    <row r="18" spans="1:16" x14ac:dyDescent="0.35">
      <c r="A18" t="s">
        <v>632</v>
      </c>
      <c r="C18" t="s">
        <v>894</v>
      </c>
      <c r="I18" s="129">
        <v>2.3181238108747206E-2</v>
      </c>
      <c r="J18" s="129">
        <v>6.1149990591254907E-2</v>
      </c>
      <c r="K18" s="129"/>
      <c r="L18" s="129"/>
      <c r="M18" s="129"/>
      <c r="N18" s="129">
        <v>2.3925036912685552E-2</v>
      </c>
      <c r="O18" s="129">
        <v>6.2929724708748094E-2</v>
      </c>
    </row>
    <row r="19" spans="1:16" x14ac:dyDescent="0.35">
      <c r="A19" t="s">
        <v>321</v>
      </c>
      <c r="B19" t="s">
        <v>878</v>
      </c>
      <c r="C19" t="s">
        <v>571</v>
      </c>
      <c r="I19" s="8">
        <v>1.4775E-2</v>
      </c>
      <c r="J19" s="8">
        <v>1.2050000000000001E-3</v>
      </c>
      <c r="N19" s="8">
        <v>1.4775E-2</v>
      </c>
      <c r="O19" s="8">
        <v>1.2050000000000001E-3</v>
      </c>
    </row>
    <row r="20" spans="1:16" x14ac:dyDescent="0.35">
      <c r="A20" t="s">
        <v>321</v>
      </c>
      <c r="B20" t="s">
        <v>882</v>
      </c>
      <c r="C20" t="s">
        <v>603</v>
      </c>
      <c r="I20" s="8">
        <v>1.234E-2</v>
      </c>
      <c r="J20" s="8">
        <v>0</v>
      </c>
      <c r="N20" s="8">
        <v>1.234E-2</v>
      </c>
      <c r="O20" s="8">
        <v>0</v>
      </c>
    </row>
    <row r="21" spans="1:16" x14ac:dyDescent="0.35">
      <c r="A21" t="s">
        <v>321</v>
      </c>
      <c r="B21" t="s">
        <v>877</v>
      </c>
      <c r="C21" t="s">
        <v>552</v>
      </c>
      <c r="I21" s="8">
        <v>1.1339999999999999E-2</v>
      </c>
      <c r="J21" s="8">
        <v>1.7341500000000003E-2</v>
      </c>
      <c r="N21" s="8">
        <v>1.1339999999999999E-2</v>
      </c>
      <c r="O21" s="8">
        <v>1.7341500000000003E-2</v>
      </c>
    </row>
    <row r="22" spans="1:16" x14ac:dyDescent="0.35">
      <c r="A22" t="s">
        <v>321</v>
      </c>
      <c r="B22" t="s">
        <v>883</v>
      </c>
      <c r="C22" t="s">
        <v>456</v>
      </c>
      <c r="I22" s="8">
        <v>8.4159999999999999E-3</v>
      </c>
      <c r="J22" s="8">
        <v>8.5536000000000015E-3</v>
      </c>
      <c r="N22" s="8">
        <v>8.4159999999999999E-3</v>
      </c>
      <c r="O22" s="8">
        <v>8.5536000000000015E-3</v>
      </c>
    </row>
    <row r="23" spans="1:16" x14ac:dyDescent="0.35">
      <c r="A23" t="s">
        <v>321</v>
      </c>
      <c r="B23" t="s">
        <v>885</v>
      </c>
      <c r="C23" t="s">
        <v>582</v>
      </c>
      <c r="I23" s="129">
        <v>4.3299999999999996E-3</v>
      </c>
      <c r="J23" s="129">
        <v>0.12650800000000004</v>
      </c>
      <c r="K23" s="129"/>
      <c r="L23" s="129"/>
      <c r="M23" s="129"/>
      <c r="N23" s="129">
        <v>4.3299999999999996E-3</v>
      </c>
      <c r="O23" s="129">
        <v>0.12650800000000004</v>
      </c>
    </row>
    <row r="24" spans="1:16" x14ac:dyDescent="0.35">
      <c r="A24" t="s">
        <v>321</v>
      </c>
      <c r="B24" t="s">
        <v>886</v>
      </c>
      <c r="C24" t="s">
        <v>489</v>
      </c>
      <c r="I24" s="129">
        <v>3.3900000000000002E-3</v>
      </c>
      <c r="J24" s="129">
        <v>6.3369000000000009E-2</v>
      </c>
      <c r="K24" s="129"/>
      <c r="L24" s="129"/>
      <c r="M24" s="129"/>
      <c r="N24" s="129">
        <v>3.3900000000000002E-3</v>
      </c>
      <c r="O24" s="129">
        <v>6.3369000000000009E-2</v>
      </c>
    </row>
    <row r="25" spans="1:16" x14ac:dyDescent="0.35">
      <c r="A25" t="s">
        <v>322</v>
      </c>
      <c r="C25" t="s">
        <v>890</v>
      </c>
      <c r="I25">
        <v>8.4184596438356164E-4</v>
      </c>
      <c r="J25" s="8">
        <v>3.5621670974935894E-3</v>
      </c>
      <c r="N25" s="8">
        <v>1.1453105012470797</v>
      </c>
      <c r="O25" s="8">
        <v>5.276147565430437E-2</v>
      </c>
    </row>
    <row r="26" spans="1:16" x14ac:dyDescent="0.35">
      <c r="A26" t="s">
        <v>322</v>
      </c>
      <c r="C26" t="s">
        <v>429</v>
      </c>
      <c r="I26" s="8">
        <f>SUMIF('MOVES 3 NR Daily All Years'!$P$2:$P$204,C26,'MOVES 3 NR Daily All Years'!$N$2:$N$204)</f>
        <v>1.6236890632281864E-4</v>
      </c>
      <c r="J26" s="8">
        <f>SUMIF('MOVES 3 NR Daily All Years'!P8:P210,C26,'MOVES 3 NR Daily All Years'!M8:M210)</f>
        <v>1.3999255182185755E-4</v>
      </c>
      <c r="N26" s="8">
        <f>SUMIF('MOVES 3 NR Daily All Years'!$P$211:$P$413,C26,'MOVES 3 NR Daily All Years'!$N$211:$N$413)</f>
        <v>3.2274151320000004E-5</v>
      </c>
      <c r="O26" s="8">
        <f>SUMIF('MOVES 3 NR Daily All Years'!P217:P419,C26,'MOVES 3 NR Daily All Years'!M217:M419)</f>
        <v>1.237382548E-4</v>
      </c>
    </row>
    <row r="27" spans="1:16" x14ac:dyDescent="0.35">
      <c r="A27" t="s">
        <v>632</v>
      </c>
      <c r="C27" t="s">
        <v>902</v>
      </c>
      <c r="I27" s="129">
        <v>0</v>
      </c>
      <c r="J27" s="129">
        <v>1.0879615929216826</v>
      </c>
      <c r="K27" s="129"/>
      <c r="L27" s="129"/>
      <c r="M27" s="129"/>
      <c r="N27" s="129">
        <v>0</v>
      </c>
      <c r="O27" s="129">
        <v>1.1581465934524644</v>
      </c>
      <c r="P27" s="45"/>
    </row>
    <row r="28" spans="1:16" x14ac:dyDescent="0.35">
      <c r="A28" t="s">
        <v>632</v>
      </c>
      <c r="C28" t="s">
        <v>903</v>
      </c>
      <c r="I28" s="129">
        <v>0</v>
      </c>
      <c r="J28" s="129">
        <v>0.72507991757119405</v>
      </c>
      <c r="K28" s="129"/>
      <c r="L28" s="129"/>
      <c r="M28" s="129"/>
      <c r="N28" s="129">
        <v>0</v>
      </c>
      <c r="O28" s="129">
        <v>0.66631455327301181</v>
      </c>
    </row>
    <row r="29" spans="1:16" x14ac:dyDescent="0.35">
      <c r="A29" t="s">
        <v>632</v>
      </c>
      <c r="C29" t="s">
        <v>901</v>
      </c>
      <c r="I29" s="129">
        <v>0</v>
      </c>
      <c r="J29" s="129">
        <v>0.5453310070194608</v>
      </c>
      <c r="K29" s="129"/>
      <c r="L29" s="129"/>
      <c r="M29" s="129"/>
      <c r="N29" s="129">
        <v>0</v>
      </c>
      <c r="O29" s="129">
        <v>0.57762977365403667</v>
      </c>
    </row>
    <row r="30" spans="1:16" x14ac:dyDescent="0.35">
      <c r="A30" t="s">
        <v>632</v>
      </c>
      <c r="C30" t="s">
        <v>895</v>
      </c>
      <c r="I30" s="129">
        <v>0</v>
      </c>
      <c r="J30" s="129">
        <v>0.15137999722484566</v>
      </c>
      <c r="K30" s="129"/>
      <c r="L30" s="129"/>
      <c r="M30" s="129"/>
      <c r="N30" s="129">
        <v>0</v>
      </c>
      <c r="O30" s="129">
        <v>0.16149477033824983</v>
      </c>
    </row>
    <row r="31" spans="1:16" x14ac:dyDescent="0.35">
      <c r="A31" t="s">
        <v>632</v>
      </c>
      <c r="C31" t="s">
        <v>896</v>
      </c>
      <c r="I31" s="129">
        <v>0</v>
      </c>
      <c r="J31" s="129">
        <v>7.9637604287329647E-2</v>
      </c>
      <c r="K31" s="129"/>
      <c r="L31" s="129"/>
      <c r="M31" s="129"/>
      <c r="N31" s="129">
        <v>0</v>
      </c>
      <c r="O31" s="129">
        <v>7.9637604287329647E-2</v>
      </c>
    </row>
    <row r="32" spans="1:16" x14ac:dyDescent="0.35">
      <c r="A32" t="s">
        <v>632</v>
      </c>
      <c r="C32" t="s">
        <v>898</v>
      </c>
      <c r="I32">
        <v>0</v>
      </c>
      <c r="J32" s="8">
        <v>2.3222350552505711E-2</v>
      </c>
      <c r="N32" s="8">
        <v>0</v>
      </c>
      <c r="O32">
        <v>2.3790696456411985E-2</v>
      </c>
    </row>
    <row r="33" spans="1:18" x14ac:dyDescent="0.35">
      <c r="A33" t="s">
        <v>632</v>
      </c>
      <c r="C33" t="s">
        <v>899</v>
      </c>
      <c r="I33">
        <v>0</v>
      </c>
      <c r="J33" s="8">
        <v>1.6378877482844591E-2</v>
      </c>
      <c r="N33" s="8">
        <v>0</v>
      </c>
      <c r="O33">
        <v>1.6802814137842566E-2</v>
      </c>
    </row>
    <row r="34" spans="1:18" x14ac:dyDescent="0.35">
      <c r="A34" t="s">
        <v>321</v>
      </c>
      <c r="B34" t="s">
        <v>884</v>
      </c>
      <c r="C34" t="s">
        <v>507</v>
      </c>
      <c r="I34" s="8">
        <v>0</v>
      </c>
      <c r="J34" s="8">
        <v>1.1800000000000001E-2</v>
      </c>
      <c r="N34" s="8">
        <v>0</v>
      </c>
      <c r="O34" s="8">
        <v>1.3096207703205843E-2</v>
      </c>
    </row>
    <row r="35" spans="1:18" x14ac:dyDescent="0.35">
      <c r="A35" t="s">
        <v>632</v>
      </c>
      <c r="C35" t="s">
        <v>897</v>
      </c>
      <c r="I35">
        <v>0</v>
      </c>
      <c r="J35" s="8">
        <v>1.0837194030997541E-2</v>
      </c>
      <c r="N35" s="8">
        <v>0</v>
      </c>
      <c r="O35">
        <v>1.0837194030997541E-2</v>
      </c>
    </row>
    <row r="44" spans="1:18" s="7" customFormat="1" ht="29" x14ac:dyDescent="0.35">
      <c r="A44" s="36" t="s">
        <v>636</v>
      </c>
      <c r="B44" s="36" t="s">
        <v>635</v>
      </c>
      <c r="C44" s="36" t="s">
        <v>294</v>
      </c>
      <c r="D44" s="36" t="s">
        <v>637</v>
      </c>
      <c r="E44" s="36" t="s">
        <v>638</v>
      </c>
      <c r="F44" s="36" t="s">
        <v>295</v>
      </c>
      <c r="G44" s="36" t="s">
        <v>422</v>
      </c>
      <c r="H44" s="37" t="s">
        <v>0</v>
      </c>
      <c r="I44" s="37" t="s">
        <v>1</v>
      </c>
      <c r="J44" s="37" t="s">
        <v>2</v>
      </c>
      <c r="K44" s="37" t="s">
        <v>639</v>
      </c>
      <c r="L44" s="37" t="s">
        <v>640</v>
      </c>
      <c r="M44" s="37" t="s">
        <v>641</v>
      </c>
      <c r="N44" s="37" t="s">
        <v>642</v>
      </c>
      <c r="O44" s="37" t="s">
        <v>643</v>
      </c>
      <c r="P44" s="7" t="s">
        <v>866</v>
      </c>
    </row>
    <row r="45" spans="1:18" x14ac:dyDescent="0.35">
      <c r="A45" t="s">
        <v>322</v>
      </c>
      <c r="C45" t="s">
        <v>423</v>
      </c>
      <c r="I45" s="129">
        <f>SUMIF('MOVES 3 NR Daily All Years'!$P$2:$P$204,C45,'MOVES 3 NR Daily All Years'!$N$2:$N$204)</f>
        <v>0.43535836058435984</v>
      </c>
      <c r="J45" s="129">
        <f>SUMIF('MOVES 3 NR Daily All Years'!P45:P247,C45,'MOVES 3 NR Daily All Years'!M45:M247)</f>
        <v>2.079470262869612</v>
      </c>
      <c r="K45" s="129"/>
      <c r="L45" s="129"/>
      <c r="M45" s="129"/>
      <c r="N45" s="129">
        <f>SUMIF('MOVES 3 NR Daily All Years'!$P$211:$P$413,C45,'MOVES 3 NR Daily All Years'!$N$211:$N$413)</f>
        <v>0.53238594100000003</v>
      </c>
      <c r="O45" s="129">
        <f>SUMIF('MOVES 3 NR Daily All Years'!P254:P456,C45,'MOVES 3 NR Daily All Years'!M254:M456)</f>
        <v>1.3231793345199998</v>
      </c>
      <c r="Q45" s="128"/>
      <c r="R45" s="128"/>
    </row>
    <row r="46" spans="1:18" x14ac:dyDescent="0.35">
      <c r="A46" t="s">
        <v>888</v>
      </c>
      <c r="C46" t="s">
        <v>900</v>
      </c>
      <c r="I46" s="130">
        <v>4.0374818381733606</v>
      </c>
      <c r="J46" s="130">
        <v>1.1494899991123089</v>
      </c>
      <c r="K46" s="129"/>
      <c r="L46" s="129"/>
      <c r="M46" s="129"/>
      <c r="N46" s="130">
        <v>2.6381459489122947</v>
      </c>
      <c r="O46" s="130">
        <v>0.92020412764516613</v>
      </c>
    </row>
    <row r="47" spans="1:18" x14ac:dyDescent="0.35">
      <c r="A47" t="s">
        <v>632</v>
      </c>
      <c r="C47" t="s">
        <v>902</v>
      </c>
      <c r="I47" s="129">
        <v>0</v>
      </c>
      <c r="J47" s="129">
        <v>1.0879615929216826</v>
      </c>
      <c r="K47" s="129"/>
      <c r="L47" s="129"/>
      <c r="M47" s="129"/>
      <c r="N47" s="129">
        <v>0</v>
      </c>
      <c r="O47" s="129">
        <v>1.1581465934524644</v>
      </c>
      <c r="P47" s="45"/>
    </row>
    <row r="48" spans="1:18" x14ac:dyDescent="0.35">
      <c r="A48" t="s">
        <v>632</v>
      </c>
      <c r="C48" t="s">
        <v>903</v>
      </c>
      <c r="I48" s="129">
        <v>0</v>
      </c>
      <c r="J48" s="129">
        <v>0.72507991757119405</v>
      </c>
      <c r="K48" s="129"/>
      <c r="L48" s="129"/>
      <c r="M48" s="129"/>
      <c r="N48" s="129">
        <v>0</v>
      </c>
      <c r="O48" s="129">
        <v>0.66631455327301181</v>
      </c>
    </row>
    <row r="49" spans="1:15" x14ac:dyDescent="0.35">
      <c r="A49" t="s">
        <v>632</v>
      </c>
      <c r="C49" t="s">
        <v>901</v>
      </c>
      <c r="I49" s="129">
        <v>0</v>
      </c>
      <c r="J49" s="129">
        <v>0.5453310070194608</v>
      </c>
      <c r="K49" s="129"/>
      <c r="L49" s="129"/>
      <c r="M49" s="129"/>
      <c r="N49" s="129">
        <v>0</v>
      </c>
      <c r="O49" s="129">
        <v>0.57762977365403667</v>
      </c>
    </row>
    <row r="50" spans="1:15" x14ac:dyDescent="0.35">
      <c r="A50" t="s">
        <v>322</v>
      </c>
      <c r="C50" t="s">
        <v>426</v>
      </c>
      <c r="I50" s="129">
        <f>SUMIF('MOVES 3 NR Daily All Years'!$P$2:$P$204,C50,'MOVES 3 NR Daily All Years'!$N$2:$N$204)</f>
        <v>5.017023538371744E-2</v>
      </c>
      <c r="J50" s="129">
        <f>SUMIF('MOVES 3 NR Daily All Years'!P50:P252,C50,'MOVES 3 NR Daily All Years'!M50:M252)</f>
        <v>0.23581270647950298</v>
      </c>
      <c r="K50" s="129"/>
      <c r="L50" s="129"/>
      <c r="M50" s="129"/>
      <c r="N50" s="129">
        <f>SUMIF('MOVES 3 NR Daily All Years'!$P$211:$P$413,C50,'MOVES 3 NR Daily All Years'!$N$211:$N$413)</f>
        <v>4.5887271345199994E-2</v>
      </c>
      <c r="O50" s="129">
        <f>SUMIF('MOVES 3 NR Daily All Years'!P259:P461,C50,'MOVES 3 NR Daily All Years'!M259:M461)</f>
        <v>0.23269930971299999</v>
      </c>
    </row>
    <row r="51" spans="1:15" x14ac:dyDescent="0.35">
      <c r="A51" t="s">
        <v>632</v>
      </c>
      <c r="C51" t="s">
        <v>895</v>
      </c>
      <c r="I51" s="129">
        <v>0</v>
      </c>
      <c r="J51" s="129">
        <v>0.15137999722484566</v>
      </c>
      <c r="K51" s="129"/>
      <c r="L51" s="129"/>
      <c r="M51" s="129"/>
      <c r="N51" s="129">
        <v>0</v>
      </c>
      <c r="O51" s="129">
        <v>0.16149477033824983</v>
      </c>
    </row>
    <row r="52" spans="1:15" x14ac:dyDescent="0.35">
      <c r="A52" t="s">
        <v>321</v>
      </c>
      <c r="B52" t="s">
        <v>885</v>
      </c>
      <c r="C52" t="s">
        <v>582</v>
      </c>
      <c r="I52" s="129">
        <v>4.3299999999999996E-3</v>
      </c>
      <c r="J52" s="129">
        <v>0.12650800000000004</v>
      </c>
      <c r="K52" s="129"/>
      <c r="L52" s="129"/>
      <c r="M52" s="129"/>
      <c r="N52" s="129">
        <v>4.3299999999999996E-3</v>
      </c>
      <c r="O52" s="129">
        <v>0.12650800000000004</v>
      </c>
    </row>
    <row r="53" spans="1:15" x14ac:dyDescent="0.35">
      <c r="A53" t="s">
        <v>632</v>
      </c>
      <c r="C53" t="s">
        <v>896</v>
      </c>
      <c r="I53" s="129">
        <v>0</v>
      </c>
      <c r="J53" s="129">
        <v>7.9637604287329647E-2</v>
      </c>
      <c r="K53" s="129"/>
      <c r="L53" s="129"/>
      <c r="M53" s="129"/>
      <c r="N53" s="129">
        <v>0</v>
      </c>
      <c r="O53" s="129">
        <v>7.9637604287329647E-2</v>
      </c>
    </row>
    <row r="54" spans="1:15" x14ac:dyDescent="0.35">
      <c r="A54" t="s">
        <v>321</v>
      </c>
      <c r="B54" t="s">
        <v>876</v>
      </c>
      <c r="C54" t="s">
        <v>575</v>
      </c>
      <c r="I54" s="129">
        <v>1.1106499999999999</v>
      </c>
      <c r="J54" s="129">
        <v>7.4300000000000005E-2</v>
      </c>
      <c r="K54" s="129"/>
      <c r="L54" s="129"/>
      <c r="M54" s="129"/>
      <c r="N54" s="129">
        <v>1.1106499999999999</v>
      </c>
      <c r="O54" s="129">
        <v>7.4300000000000005E-2</v>
      </c>
    </row>
    <row r="55" spans="1:15" x14ac:dyDescent="0.35">
      <c r="A55" t="s">
        <v>321</v>
      </c>
      <c r="B55" t="s">
        <v>886</v>
      </c>
      <c r="C55" t="s">
        <v>489</v>
      </c>
      <c r="I55" s="129">
        <v>3.3900000000000002E-3</v>
      </c>
      <c r="J55" s="129">
        <v>6.3369000000000009E-2</v>
      </c>
      <c r="K55" s="129"/>
      <c r="L55" s="129"/>
      <c r="M55" s="129"/>
      <c r="N55" s="129">
        <v>3.3900000000000002E-3</v>
      </c>
      <c r="O55" s="129">
        <v>6.3369000000000009E-2</v>
      </c>
    </row>
    <row r="56" spans="1:15" x14ac:dyDescent="0.35">
      <c r="A56" t="s">
        <v>321</v>
      </c>
      <c r="B56" t="s">
        <v>880</v>
      </c>
      <c r="C56" t="s">
        <v>514</v>
      </c>
      <c r="I56" s="129">
        <v>0.121227</v>
      </c>
      <c r="J56" s="129">
        <v>6.1593849999999992E-2</v>
      </c>
      <c r="K56" s="129"/>
      <c r="L56" s="129"/>
      <c r="M56" s="129"/>
      <c r="N56" s="129">
        <v>0.121227</v>
      </c>
      <c r="O56" s="129">
        <v>6.1593849999999992E-2</v>
      </c>
    </row>
    <row r="57" spans="1:15" x14ac:dyDescent="0.35">
      <c r="A57" t="s">
        <v>632</v>
      </c>
      <c r="C57" t="s">
        <v>894</v>
      </c>
      <c r="I57" s="129">
        <v>2.3181238108747206E-2</v>
      </c>
      <c r="J57" s="129">
        <v>6.1149990591254907E-2</v>
      </c>
      <c r="K57" s="129"/>
      <c r="L57" s="129"/>
      <c r="M57" s="129"/>
      <c r="N57" s="129">
        <v>2.3925036912685552E-2</v>
      </c>
      <c r="O57" s="129">
        <v>6.2929724708748094E-2</v>
      </c>
    </row>
    <row r="58" spans="1:15" x14ac:dyDescent="0.35">
      <c r="A58" t="s">
        <v>322</v>
      </c>
      <c r="C58" t="s">
        <v>889</v>
      </c>
      <c r="I58" s="129">
        <v>1.1916164383561645</v>
      </c>
      <c r="J58" s="129">
        <v>4.7863013698630059E-2</v>
      </c>
      <c r="K58" s="129"/>
      <c r="L58" s="129"/>
      <c r="M58" s="129"/>
      <c r="N58" s="129">
        <v>8.5904924588691876E-4</v>
      </c>
      <c r="O58" s="129">
        <v>3.6049410317687018E-3</v>
      </c>
    </row>
    <row r="59" spans="1:15" x14ac:dyDescent="0.35">
      <c r="A59" t="s">
        <v>322</v>
      </c>
      <c r="C59" t="s">
        <v>424</v>
      </c>
      <c r="I59" s="129">
        <f>SUMIF('MOVES 3 NR Daily All Years'!$P$2:$P$204,C59,'MOVES 3 NR Daily All Years'!$N$2:$N$204)</f>
        <v>0.23718698315176115</v>
      </c>
      <c r="J59" s="129">
        <f>SUMIF('MOVES 3 NR Daily All Years'!P48:P250,C59,'MOVES 3 NR Daily All Years'!M48:M250)</f>
        <v>2.955118955728786E-2</v>
      </c>
      <c r="K59" s="129"/>
      <c r="L59" s="129"/>
      <c r="M59" s="129"/>
      <c r="N59" s="129">
        <f>SUMIF('MOVES 3 NR Daily All Years'!$P$211:$P$413,C59,'MOVES 3 NR Daily All Years'!$N$211:$N$413)</f>
        <v>0.12483385854299003</v>
      </c>
      <c r="O59" s="129">
        <f>SUMIF('MOVES 3 NR Daily All Years'!P257:P459,C59,'MOVES 3 NR Daily All Years'!M257:M459)</f>
        <v>1.9068054086699988E-2</v>
      </c>
    </row>
    <row r="60" spans="1:15" x14ac:dyDescent="0.35">
      <c r="A60" t="s">
        <v>322</v>
      </c>
      <c r="C60" t="s">
        <v>428</v>
      </c>
      <c r="I60" s="131">
        <f>SUMIF('MOVES 3 NR Daily All Years'!$P$2:$P$204,C60,'MOVES 3 NR Daily All Years'!$N$2:$N$204)</f>
        <v>2.7471479616867345E-2</v>
      </c>
      <c r="J60" s="131">
        <f>SUMIF('MOVES 3 NR Daily All Years'!P47:P249,C60,'MOVES 3 NR Daily All Years'!M47:M249)</f>
        <v>2.828816452943695E-2</v>
      </c>
      <c r="K60" s="131"/>
      <c r="L60" s="131"/>
      <c r="M60" s="131"/>
      <c r="N60" s="131">
        <f>SUMIF('MOVES 3 NR Daily All Years'!$P$211:$P$413,C60,'MOVES 3 NR Daily All Years'!$N$211:$N$413)</f>
        <v>2.1878297648360006E-2</v>
      </c>
      <c r="O60" s="131">
        <f>SUMIF('MOVES 3 NR Daily All Years'!P256:P458,C60,'MOVES 3 NR Daily All Years'!M256:M458)</f>
        <v>2.7943753687800003E-2</v>
      </c>
    </row>
    <row r="61" spans="1:15" x14ac:dyDescent="0.35">
      <c r="A61" t="s">
        <v>632</v>
      </c>
      <c r="C61" t="s">
        <v>893</v>
      </c>
      <c r="I61">
        <v>0.31008311969199065</v>
      </c>
      <c r="J61" s="8">
        <v>2.7693257319397143E-2</v>
      </c>
      <c r="N61" s="8">
        <v>0.33535305866512349</v>
      </c>
      <c r="O61">
        <v>2.9545951928787107E-2</v>
      </c>
    </row>
    <row r="62" spans="1:15" x14ac:dyDescent="0.35">
      <c r="A62" t="s">
        <v>321</v>
      </c>
      <c r="B62" t="s">
        <v>887</v>
      </c>
      <c r="C62" t="s">
        <v>565</v>
      </c>
      <c r="I62" s="8">
        <v>0.18230000000000002</v>
      </c>
      <c r="J62" s="8">
        <v>2.6771E-2</v>
      </c>
      <c r="N62" s="8">
        <v>0.18888439121926331</v>
      </c>
      <c r="O62" s="8">
        <v>2.7737926699566089E-2</v>
      </c>
    </row>
    <row r="63" spans="1:15" x14ac:dyDescent="0.35">
      <c r="A63" t="s">
        <v>632</v>
      </c>
      <c r="C63" t="s">
        <v>898</v>
      </c>
      <c r="I63">
        <v>0</v>
      </c>
      <c r="J63" s="8">
        <v>2.3222350552505711E-2</v>
      </c>
      <c r="N63" s="8">
        <v>0</v>
      </c>
      <c r="O63">
        <v>2.3790696456411985E-2</v>
      </c>
    </row>
    <row r="64" spans="1:15" x14ac:dyDescent="0.35">
      <c r="A64" t="s">
        <v>321</v>
      </c>
      <c r="B64" t="s">
        <v>879</v>
      </c>
      <c r="C64" t="s">
        <v>510</v>
      </c>
      <c r="I64" s="8">
        <v>6.6734999999999989E-2</v>
      </c>
      <c r="J64" s="8">
        <v>1.8110000000000001E-2</v>
      </c>
      <c r="N64" s="8">
        <v>6.6734999999999989E-2</v>
      </c>
      <c r="O64" s="8">
        <v>1.8110000000000001E-2</v>
      </c>
    </row>
    <row r="65" spans="1:15" x14ac:dyDescent="0.35">
      <c r="A65" t="s">
        <v>321</v>
      </c>
      <c r="B65" t="s">
        <v>877</v>
      </c>
      <c r="C65" t="s">
        <v>552</v>
      </c>
      <c r="I65" s="8">
        <v>1.1339999999999999E-2</v>
      </c>
      <c r="J65" s="8">
        <v>1.7341500000000003E-2</v>
      </c>
      <c r="N65" s="8">
        <v>1.1339999999999999E-2</v>
      </c>
      <c r="O65" s="8">
        <v>1.7341500000000003E-2</v>
      </c>
    </row>
    <row r="66" spans="1:15" x14ac:dyDescent="0.35">
      <c r="A66" t="s">
        <v>632</v>
      </c>
      <c r="C66" t="s">
        <v>899</v>
      </c>
      <c r="I66">
        <v>0</v>
      </c>
      <c r="J66" s="8">
        <v>1.6378877482844591E-2</v>
      </c>
      <c r="N66" s="8">
        <v>0</v>
      </c>
      <c r="O66">
        <v>1.6802814137842566E-2</v>
      </c>
    </row>
    <row r="67" spans="1:15" x14ac:dyDescent="0.35">
      <c r="A67" t="s">
        <v>321</v>
      </c>
      <c r="B67" t="s">
        <v>884</v>
      </c>
      <c r="C67" t="s">
        <v>507</v>
      </c>
      <c r="I67" s="8">
        <v>0</v>
      </c>
      <c r="J67" s="8">
        <v>1.1800000000000001E-2</v>
      </c>
      <c r="N67" s="8">
        <v>0</v>
      </c>
      <c r="O67" s="8">
        <v>1.3096207703205843E-2</v>
      </c>
    </row>
    <row r="68" spans="1:15" x14ac:dyDescent="0.35">
      <c r="A68" t="s">
        <v>322</v>
      </c>
      <c r="C68" t="s">
        <v>891</v>
      </c>
      <c r="I68">
        <v>0.2701337330012335</v>
      </c>
      <c r="J68" s="8">
        <v>1.1477840139573446E-2</v>
      </c>
      <c r="N68" s="8">
        <v>1.6948552057347261</v>
      </c>
      <c r="O68" s="8">
        <v>7.2399830403024557E-2</v>
      </c>
    </row>
    <row r="69" spans="1:15" x14ac:dyDescent="0.35">
      <c r="A69" t="s">
        <v>632</v>
      </c>
      <c r="C69" t="s">
        <v>897</v>
      </c>
      <c r="I69">
        <v>0</v>
      </c>
      <c r="J69" s="8">
        <v>1.0837194030997541E-2</v>
      </c>
      <c r="N69" s="8">
        <v>0</v>
      </c>
      <c r="O69">
        <v>1.0837194030997541E-2</v>
      </c>
    </row>
    <row r="70" spans="1:15" x14ac:dyDescent="0.35">
      <c r="A70" t="s">
        <v>322</v>
      </c>
      <c r="C70" t="s">
        <v>425</v>
      </c>
      <c r="I70" s="8">
        <f>SUMIF('MOVES 3 NR Daily All Years'!$P$2:$P$204,C70,'MOVES 3 NR Daily All Years'!$N$2:$N$204)</f>
        <v>6.7382204139498483E-2</v>
      </c>
      <c r="J70" s="8">
        <f>SUMIF('MOVES 3 NR Daily All Years'!P49:P251,C70,'MOVES 3 NR Daily All Years'!M49:M251)</f>
        <v>8.7250569167320515E-3</v>
      </c>
      <c r="N70" s="8">
        <f>SUMIF('MOVES 3 NR Daily All Years'!$P$211:$P$413,C70,'MOVES 3 NR Daily All Years'!$N$211:$N$413)</f>
        <v>6.2174883253299999E-2</v>
      </c>
      <c r="O70" s="8">
        <f>SUMIF('MOVES 3 NR Daily All Years'!P258:P460,C70,'MOVES 3 NR Daily All Years'!M258:M460)</f>
        <v>7.0353005936000003E-3</v>
      </c>
    </row>
    <row r="71" spans="1:15" x14ac:dyDescent="0.35">
      <c r="A71" t="s">
        <v>321</v>
      </c>
      <c r="B71" t="s">
        <v>883</v>
      </c>
      <c r="C71" t="s">
        <v>456</v>
      </c>
      <c r="I71" s="8">
        <v>8.4159999999999999E-3</v>
      </c>
      <c r="J71" s="8">
        <v>8.5536000000000015E-3</v>
      </c>
      <c r="N71" s="8">
        <v>8.4159999999999999E-3</v>
      </c>
      <c r="O71" s="8">
        <v>8.5536000000000015E-3</v>
      </c>
    </row>
    <row r="72" spans="1:15" x14ac:dyDescent="0.35">
      <c r="A72" t="s">
        <v>322</v>
      </c>
      <c r="C72" t="s">
        <v>782</v>
      </c>
      <c r="I72" s="8">
        <f>SUMIF('MOVES 3 NR Daily All Years'!$P$2:$P$204,C72,'MOVES 3 NR Daily All Years'!$N$2:$N$204)</f>
        <v>0.13055036755395139</v>
      </c>
      <c r="J72" s="8">
        <f>SUMIF('MOVES 3 NR Daily All Years'!P52:P254,C72,'MOVES 3 NR Daily All Years'!M52:M254)</f>
        <v>7.159020074340103E-3</v>
      </c>
      <c r="N72" s="8">
        <f>SUMIF('MOVES 3 NR Daily All Years'!$P$211:$P$413,C72,'MOVES 3 NR Daily All Years'!$N$211:$N$413)</f>
        <v>0</v>
      </c>
      <c r="O72" s="8">
        <f>SUMIF('MOVES 3 NR Daily All Years'!P261:P463,C72,'MOVES 3 NR Daily All Years'!M261:M463)</f>
        <v>0</v>
      </c>
    </row>
    <row r="73" spans="1:15" x14ac:dyDescent="0.35">
      <c r="A73" t="s">
        <v>321</v>
      </c>
      <c r="B73" t="s">
        <v>881</v>
      </c>
      <c r="C73" t="s">
        <v>452</v>
      </c>
      <c r="I73" s="8">
        <v>6.8260000000000001E-2</v>
      </c>
      <c r="J73" s="8">
        <v>5.5700000000000003E-3</v>
      </c>
      <c r="N73" s="8">
        <v>6.8260000000000001E-2</v>
      </c>
      <c r="O73" s="8">
        <v>5.5700000000000003E-3</v>
      </c>
    </row>
    <row r="74" spans="1:15" x14ac:dyDescent="0.35">
      <c r="A74" t="s">
        <v>322</v>
      </c>
      <c r="C74" t="s">
        <v>890</v>
      </c>
      <c r="I74">
        <v>8.4184596438356164E-4</v>
      </c>
      <c r="J74" s="8">
        <v>3.5621670974935894E-3</v>
      </c>
      <c r="N74" s="8">
        <v>1.1453105012470797</v>
      </c>
      <c r="O74" s="8">
        <v>5.276147565430437E-2</v>
      </c>
    </row>
    <row r="75" spans="1:15" x14ac:dyDescent="0.35">
      <c r="A75" t="s">
        <v>322</v>
      </c>
      <c r="C75" t="s">
        <v>427</v>
      </c>
      <c r="I75" s="8">
        <f>SUMIF('MOVES 3 NR Daily All Years'!$P$2:$P$204,C75,'MOVES 3 NR Daily All Years'!$N$2:$N$204)</f>
        <v>9.9110729985760357E-2</v>
      </c>
      <c r="J75" s="8">
        <f>SUMIF('MOVES 3 NR Daily All Years'!P46:P248,C75,'MOVES 3 NR Daily All Years'!M46:M248)</f>
        <v>2.4484320419730821E-3</v>
      </c>
      <c r="N75" s="8">
        <f>SUMIF('MOVES 3 NR Daily All Years'!$P$211:$P$413,C75,'MOVES 3 NR Daily All Years'!$N$211:$N$413)</f>
        <v>5.2789854451200019E-2</v>
      </c>
      <c r="O75" s="8">
        <f>SUMIF('MOVES 3 NR Daily All Years'!P255:P457,C75,'MOVES 3 NR Daily All Years'!M255:M457)</f>
        <v>1.4472296559399998E-3</v>
      </c>
    </row>
    <row r="76" spans="1:15" x14ac:dyDescent="0.35">
      <c r="A76" t="s">
        <v>321</v>
      </c>
      <c r="B76" t="s">
        <v>878</v>
      </c>
      <c r="C76" t="s">
        <v>571</v>
      </c>
      <c r="I76" s="8">
        <v>1.4775E-2</v>
      </c>
      <c r="J76" s="8">
        <v>1.2050000000000001E-3</v>
      </c>
      <c r="N76" s="8">
        <v>1.4775E-2</v>
      </c>
      <c r="O76" s="8">
        <v>1.2050000000000001E-3</v>
      </c>
    </row>
    <row r="77" spans="1:15" x14ac:dyDescent="0.35">
      <c r="A77" t="s">
        <v>322</v>
      </c>
      <c r="C77" t="s">
        <v>429</v>
      </c>
      <c r="I77" s="8">
        <f>SUMIF('MOVES 3 NR Daily All Years'!$P$2:$P$204,C77,'MOVES 3 NR Daily All Years'!$N$2:$N$204)</f>
        <v>1.6236890632281864E-4</v>
      </c>
      <c r="J77" s="8">
        <f>SUMIF('MOVES 3 NR Daily All Years'!P51:P253,C77,'MOVES 3 NR Daily All Years'!M51:M253)</f>
        <v>1.3999255182185755E-4</v>
      </c>
      <c r="N77" s="8">
        <f>SUMIF('MOVES 3 NR Daily All Years'!$P$211:$P$413,C77,'MOVES 3 NR Daily All Years'!$N$211:$N$413)</f>
        <v>3.2274151320000004E-5</v>
      </c>
      <c r="O77" s="8">
        <f>SUMIF('MOVES 3 NR Daily All Years'!P260:P462,C77,'MOVES 3 NR Daily All Years'!M260:M462)</f>
        <v>1.237382548E-4</v>
      </c>
    </row>
    <row r="78" spans="1:15" x14ac:dyDescent="0.35">
      <c r="A78" t="s">
        <v>321</v>
      </c>
      <c r="B78" t="s">
        <v>882</v>
      </c>
      <c r="C78" t="s">
        <v>603</v>
      </c>
      <c r="I78" s="8">
        <v>1.234E-2</v>
      </c>
      <c r="J78" s="8">
        <v>0</v>
      </c>
      <c r="N78" s="8">
        <v>1.234E-2</v>
      </c>
      <c r="O78" s="8">
        <v>0</v>
      </c>
    </row>
  </sheetData>
  <sheetProtection password="CD58" sheet="1" objects="1" scenarios="1"/>
  <sortState ref="A2:Q35">
    <sortCondition descending="1" ref="I2:I35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4.5" x14ac:dyDescent="0.35"/>
  <sheetData>
    <row r="1" spans="1:3" x14ac:dyDescent="0.35">
      <c r="A1" t="s">
        <v>938</v>
      </c>
      <c r="B1" t="s">
        <v>2</v>
      </c>
      <c r="C1" t="s">
        <v>1</v>
      </c>
    </row>
    <row r="2" spans="1:3" x14ac:dyDescent="0.35">
      <c r="A2">
        <v>2003</v>
      </c>
      <c r="B2">
        <v>3</v>
      </c>
      <c r="C2">
        <v>11.3</v>
      </c>
    </row>
    <row r="3" spans="1:3" x14ac:dyDescent="0.35">
      <c r="A3">
        <v>2008</v>
      </c>
      <c r="B3">
        <v>2.2999999999999998</v>
      </c>
      <c r="C3">
        <v>7.9</v>
      </c>
    </row>
    <row r="4" spans="1:3" x14ac:dyDescent="0.35">
      <c r="A4">
        <v>2009</v>
      </c>
      <c r="B4">
        <v>2.2000000000000002</v>
      </c>
      <c r="C4">
        <v>7.3</v>
      </c>
    </row>
    <row r="5" spans="1:3" x14ac:dyDescent="0.35">
      <c r="A5">
        <v>2023</v>
      </c>
      <c r="B5">
        <v>1.1499999999999999</v>
      </c>
      <c r="C5">
        <v>3.3</v>
      </c>
    </row>
  </sheetData>
  <sheetProtection password="CD58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B19" sqref="B19"/>
    </sheetView>
  </sheetViews>
  <sheetFormatPr defaultColWidth="9.1796875" defaultRowHeight="15.5" x14ac:dyDescent="0.35"/>
  <cols>
    <col min="1" max="1" width="20.7265625" style="16" customWidth="1"/>
    <col min="2" max="11" width="9.1796875" style="16"/>
    <col min="12" max="12" width="16.1796875" style="16" bestFit="1" customWidth="1"/>
    <col min="13" max="13" width="19.26953125" style="16" bestFit="1" customWidth="1"/>
    <col min="14" max="16384" width="9.1796875" style="16"/>
  </cols>
  <sheetData>
    <row r="1" spans="1:16" x14ac:dyDescent="0.35">
      <c r="A1" s="15" t="s">
        <v>633</v>
      </c>
      <c r="L1"/>
      <c r="M1"/>
      <c r="N1"/>
    </row>
    <row r="2" spans="1:16" x14ac:dyDescent="0.35">
      <c r="A2" s="15"/>
      <c r="L2"/>
      <c r="M2"/>
      <c r="N2"/>
    </row>
    <row r="3" spans="1:16" x14ac:dyDescent="0.35">
      <c r="B3" s="15" t="s">
        <v>625</v>
      </c>
      <c r="C3" s="15"/>
      <c r="L3"/>
      <c r="M3"/>
      <c r="N3"/>
    </row>
    <row r="4" spans="1:16" x14ac:dyDescent="0.35">
      <c r="E4" s="15"/>
      <c r="F4" s="15"/>
      <c r="L4"/>
    </row>
    <row r="5" spans="1:16" x14ac:dyDescent="0.35">
      <c r="A5" s="17"/>
      <c r="B5" s="18" t="s">
        <v>626</v>
      </c>
      <c r="C5" s="19"/>
      <c r="D5" s="17"/>
      <c r="E5" s="18" t="s">
        <v>627</v>
      </c>
      <c r="F5" s="19"/>
      <c r="G5" s="17"/>
      <c r="H5" s="18" t="s">
        <v>628</v>
      </c>
      <c r="I5" s="19"/>
      <c r="J5" s="17"/>
    </row>
    <row r="6" spans="1:16" x14ac:dyDescent="0.35">
      <c r="A6" s="20" t="s">
        <v>629</v>
      </c>
      <c r="B6" s="21">
        <v>2017</v>
      </c>
      <c r="C6" s="21">
        <v>2023</v>
      </c>
      <c r="D6" s="22"/>
      <c r="E6" s="21">
        <v>2017</v>
      </c>
      <c r="F6" s="21">
        <v>2023</v>
      </c>
      <c r="G6" s="22"/>
      <c r="H6" s="21">
        <v>2017</v>
      </c>
      <c r="I6" s="21">
        <v>2023</v>
      </c>
      <c r="J6" s="22"/>
    </row>
    <row r="7" spans="1:16" x14ac:dyDescent="0.35">
      <c r="A7" s="23" t="s">
        <v>630</v>
      </c>
      <c r="B7" s="24">
        <f>'Biogenic 2017'!T6</f>
        <v>20.102904575163393</v>
      </c>
      <c r="C7" s="24">
        <f>'Biogenic 2017'!T6</f>
        <v>20.102904575163393</v>
      </c>
      <c r="D7" s="17"/>
      <c r="E7" s="24">
        <f>'Biogenic 2017'!T5</f>
        <v>0.82174836601307133</v>
      </c>
      <c r="F7" s="24">
        <f>'Biogenic 2017'!T5</f>
        <v>0.82174836601307133</v>
      </c>
      <c r="G7" s="17"/>
      <c r="H7" s="24">
        <f>'Biogenic 2017'!T4</f>
        <v>2.4246189542483649</v>
      </c>
      <c r="I7" s="24">
        <f>'Biogenic 2017'!T4</f>
        <v>2.4246189542483649</v>
      </c>
      <c r="J7" s="17"/>
    </row>
    <row r="8" spans="1:16" x14ac:dyDescent="0.35">
      <c r="A8" s="25" t="s">
        <v>631</v>
      </c>
      <c r="B8" s="26">
        <f>'ONROAD Daily'!C5</f>
        <v>1.1494899991123089</v>
      </c>
      <c r="C8" s="26">
        <f>'ONROAD Daily'!C6</f>
        <v>0.92020412764516613</v>
      </c>
      <c r="D8" s="27"/>
      <c r="E8" s="26">
        <f>'ONROAD Daily'!D5</f>
        <v>4.0374818381733606</v>
      </c>
      <c r="F8" s="26">
        <f>'ONROAD Daily'!D6</f>
        <v>2.6381459489122947</v>
      </c>
      <c r="G8" s="27"/>
      <c r="H8" s="26"/>
      <c r="I8" s="26"/>
      <c r="J8" s="27"/>
      <c r="K8" s="28"/>
      <c r="L8" s="29"/>
    </row>
    <row r="9" spans="1:16" x14ac:dyDescent="0.35">
      <c r="A9" s="25" t="s">
        <v>321</v>
      </c>
      <c r="B9" s="26">
        <f>'Point Daily Cecil'!J124</f>
        <v>0.41512195000000013</v>
      </c>
      <c r="C9" s="26">
        <f>'Point Daily Cecil'!O124</f>
        <v>0.41738508440277206</v>
      </c>
      <c r="D9" s="30"/>
      <c r="E9" s="26">
        <f>'Point Daily Cecil'!I124</f>
        <v>1.6037629999999998</v>
      </c>
      <c r="F9" s="26">
        <f>'Point Daily Cecil'!N124</f>
        <v>1.6103473912192632</v>
      </c>
      <c r="G9" s="30"/>
      <c r="H9" s="26">
        <f>'Point Daily Cecil'!H124</f>
        <v>0.47229605000000008</v>
      </c>
      <c r="I9" s="26">
        <f>'Point Daily Cecil'!M124</f>
        <v>0.47501865784480568</v>
      </c>
      <c r="J9" s="30"/>
      <c r="K9" s="28"/>
      <c r="L9" s="29"/>
      <c r="M9" s="29"/>
    </row>
    <row r="10" spans="1:16" x14ac:dyDescent="0.35">
      <c r="A10" s="25" t="s">
        <v>632</v>
      </c>
      <c r="B10" s="26">
        <f>'NonPoint Daily Cecil - All Year'!G106</f>
        <v>2.7286717890015129</v>
      </c>
      <c r="C10" s="26">
        <f>'NonPoint Daily Cecil - All Year'!Q106</f>
        <v>2.4554324336797184</v>
      </c>
      <c r="D10" s="30"/>
      <c r="E10" s="26">
        <f>'NonPoint Daily Cecil - All Year'!F106</f>
        <v>0.33326435780073788</v>
      </c>
      <c r="F10" s="26">
        <f>'NonPoint Daily Cecil - All Year'!P106</f>
        <v>0.3592780955778091</v>
      </c>
      <c r="G10" s="30"/>
      <c r="H10" s="26">
        <f>'NonPoint Daily Cecil - All Year'!E106</f>
        <v>1.2723675297738584</v>
      </c>
      <c r="I10" s="26">
        <f>'NonPoint Daily Cecil - All Year'!O106</f>
        <v>1.3322884478233952</v>
      </c>
      <c r="J10" s="30"/>
      <c r="K10" s="28"/>
      <c r="L10" s="29"/>
    </row>
    <row r="11" spans="1:16" x14ac:dyDescent="0.35">
      <c r="A11" s="25" t="s">
        <v>323</v>
      </c>
      <c r="B11" s="26">
        <f>'MAR Daily'!F12</f>
        <v>6.2903020935697093E-2</v>
      </c>
      <c r="C11" s="26">
        <f>'MAR Daily'!K12</f>
        <v>7.2516891194775501E-2</v>
      </c>
      <c r="D11" s="30"/>
      <c r="E11" s="26">
        <f>'MAR Daily'!E12</f>
        <v>1.4625920173217817</v>
      </c>
      <c r="F11" s="26">
        <f>'MAR Daily'!J12</f>
        <v>1.6976102596716365</v>
      </c>
      <c r="G11" s="30"/>
      <c r="H11" s="26">
        <f>'MAR Daily'!D12</f>
        <v>0.25945833357502696</v>
      </c>
      <c r="I11" s="26">
        <f>'MAR Daily'!I12</f>
        <v>0.2902589355274845</v>
      </c>
      <c r="J11" s="30"/>
      <c r="K11" s="28"/>
      <c r="L11" s="29"/>
    </row>
    <row r="12" spans="1:16" ht="16" thickBot="1" x14ac:dyDescent="0.4">
      <c r="A12" s="31" t="s">
        <v>322</v>
      </c>
      <c r="B12" s="32">
        <f>'MOVES 3 NR Daily All Years'!M205</f>
        <v>2.4170637230036851</v>
      </c>
      <c r="C12" s="32">
        <f>'MOVES 3 NR Daily All Years'!M414</f>
        <v>1.6318932950854408</v>
      </c>
      <c r="D12" s="33"/>
      <c r="E12" s="32">
        <f>'MOVES 3 NR Daily All Years'!N205</f>
        <v>1.0474275739646528</v>
      </c>
      <c r="F12" s="32">
        <f>'MOVES 3 NR Daily All Years'!N414</f>
        <v>0.84184912019137004</v>
      </c>
      <c r="G12" s="33"/>
      <c r="H12" s="32">
        <f>'MOVES 3 NR Daily All Years'!O205</f>
        <v>16.093064087248255</v>
      </c>
      <c r="I12" s="32">
        <f>'MOVES 3 NR Daily All Years'!O414</f>
        <v>15.725702066660993</v>
      </c>
      <c r="J12" s="33"/>
      <c r="K12" s="28"/>
      <c r="L12" s="29"/>
    </row>
    <row r="13" spans="1:16" x14ac:dyDescent="0.35">
      <c r="A13" s="23" t="s">
        <v>447</v>
      </c>
      <c r="B13" s="26">
        <f t="shared" ref="B13:J13" si="0">SUM(B8:B12)</f>
        <v>6.7732504820532036</v>
      </c>
      <c r="C13" s="26">
        <f t="shared" si="0"/>
        <v>5.497431832007873</v>
      </c>
      <c r="D13" s="30">
        <f t="shared" si="0"/>
        <v>0</v>
      </c>
      <c r="E13" s="26">
        <f t="shared" si="0"/>
        <v>8.4845287872605333</v>
      </c>
      <c r="F13" s="26">
        <f t="shared" si="0"/>
        <v>7.1472308155723745</v>
      </c>
      <c r="G13" s="30">
        <f t="shared" si="0"/>
        <v>0</v>
      </c>
      <c r="H13" s="26">
        <f t="shared" si="0"/>
        <v>18.097186000597141</v>
      </c>
      <c r="I13" s="26">
        <f t="shared" si="0"/>
        <v>17.823268107856677</v>
      </c>
      <c r="J13" s="30">
        <f t="shared" si="0"/>
        <v>0</v>
      </c>
    </row>
    <row r="14" spans="1:16" x14ac:dyDescent="0.35">
      <c r="L14"/>
      <c r="M14"/>
      <c r="N14"/>
    </row>
    <row r="15" spans="1:16" x14ac:dyDescent="0.35">
      <c r="L15" s="180"/>
      <c r="M15" s="181"/>
      <c r="N15" s="181"/>
      <c r="O15" s="182"/>
      <c r="P15" s="182"/>
    </row>
    <row r="16" spans="1:16" x14ac:dyDescent="0.35">
      <c r="C16" s="26"/>
      <c r="F16" s="26"/>
    </row>
    <row r="17" spans="1:6" x14ac:dyDescent="0.35">
      <c r="F17" s="28"/>
    </row>
    <row r="18" spans="1:6" x14ac:dyDescent="0.35">
      <c r="F18" s="28"/>
    </row>
    <row r="21" spans="1:6" x14ac:dyDescent="0.35">
      <c r="A21" s="15" t="s">
        <v>926</v>
      </c>
    </row>
    <row r="23" spans="1:6" ht="31.5" thickBot="1" x14ac:dyDescent="0.4">
      <c r="A23" s="161" t="s">
        <v>928</v>
      </c>
      <c r="B23" s="179" t="s">
        <v>930</v>
      </c>
      <c r="C23" s="176"/>
      <c r="D23" s="179" t="s">
        <v>931</v>
      </c>
      <c r="E23" s="176"/>
    </row>
    <row r="24" spans="1:6" x14ac:dyDescent="0.35">
      <c r="A24" s="160" t="s">
        <v>927</v>
      </c>
      <c r="B24" s="177">
        <f>'ONROAD Daily'!C14</f>
        <v>1.1502551595564576</v>
      </c>
      <c r="C24" s="178"/>
      <c r="D24" s="177">
        <f>'ONROAD Daily'!D14</f>
        <v>3.2976824361403683</v>
      </c>
      <c r="E24" s="178"/>
    </row>
    <row r="25" spans="1:6" x14ac:dyDescent="0.35">
      <c r="A25" s="160" t="s">
        <v>321</v>
      </c>
      <c r="B25" s="177">
        <f t="shared" ref="B25:B28" si="1">C9</f>
        <v>0.41738508440277206</v>
      </c>
      <c r="C25" s="178"/>
      <c r="D25" s="177">
        <f t="shared" ref="D25:D28" si="2">F9</f>
        <v>1.6103473912192632</v>
      </c>
      <c r="E25" s="178"/>
    </row>
    <row r="26" spans="1:6" x14ac:dyDescent="0.35">
      <c r="A26" s="160" t="s">
        <v>632</v>
      </c>
      <c r="B26" s="177">
        <f t="shared" si="1"/>
        <v>2.4554324336797184</v>
      </c>
      <c r="C26" s="178"/>
      <c r="D26" s="177">
        <f t="shared" si="2"/>
        <v>0.3592780955778091</v>
      </c>
      <c r="E26" s="178"/>
    </row>
    <row r="27" spans="1:6" x14ac:dyDescent="0.35">
      <c r="A27" s="160" t="s">
        <v>323</v>
      </c>
      <c r="B27" s="177">
        <f t="shared" si="1"/>
        <v>7.2516891194775501E-2</v>
      </c>
      <c r="C27" s="178"/>
      <c r="D27" s="177">
        <f t="shared" si="2"/>
        <v>1.6976102596716365</v>
      </c>
      <c r="E27" s="178"/>
    </row>
    <row r="28" spans="1:6" ht="16" thickBot="1" x14ac:dyDescent="0.4">
      <c r="A28" s="161" t="s">
        <v>929</v>
      </c>
      <c r="B28" s="175">
        <f t="shared" si="1"/>
        <v>1.6318932950854408</v>
      </c>
      <c r="C28" s="176"/>
      <c r="D28" s="175">
        <f t="shared" si="2"/>
        <v>0.84184912019137004</v>
      </c>
      <c r="E28" s="176"/>
    </row>
    <row r="29" spans="1:6" x14ac:dyDescent="0.35">
      <c r="A29" s="160" t="s">
        <v>447</v>
      </c>
      <c r="B29" s="177">
        <f>SUM(B24:B28)</f>
        <v>5.7274828639191639</v>
      </c>
      <c r="C29" s="178"/>
      <c r="D29" s="177">
        <f>SUM(D24:D28)</f>
        <v>7.8067673028004467</v>
      </c>
      <c r="E29" s="178"/>
    </row>
    <row r="35" spans="1:3" ht="16" thickBot="1" x14ac:dyDescent="0.4">
      <c r="A35" s="168" t="s">
        <v>936</v>
      </c>
    </row>
    <row r="36" spans="1:3" ht="16.5" thickTop="1" thickBot="1" x14ac:dyDescent="0.4">
      <c r="A36" s="162" t="s">
        <v>932</v>
      </c>
      <c r="B36" s="163" t="s">
        <v>2</v>
      </c>
      <c r="C36" s="164" t="s">
        <v>933</v>
      </c>
    </row>
    <row r="37" spans="1:3" ht="16" thickBot="1" x14ac:dyDescent="0.4">
      <c r="A37" s="165" t="s">
        <v>934</v>
      </c>
      <c r="B37" s="169">
        <f>'2023 Target Level'!D12</f>
        <v>6.1636579386684156</v>
      </c>
      <c r="C37" s="170">
        <f>'2023 Target Level'!D30</f>
        <v>7.9754570600249011</v>
      </c>
    </row>
    <row r="38" spans="1:3" ht="31.5" thickBot="1" x14ac:dyDescent="0.4">
      <c r="A38" s="166" t="s">
        <v>935</v>
      </c>
      <c r="B38" s="171">
        <f>'2023 Target Level'!D13</f>
        <v>5.7274828639191639</v>
      </c>
      <c r="C38" s="172">
        <f>'2023 Target Level'!D31</f>
        <v>7.8067673028004485</v>
      </c>
    </row>
    <row r="39" spans="1:3" ht="16" thickTop="1" x14ac:dyDescent="0.35">
      <c r="A39" s="167"/>
      <c r="B39"/>
      <c r="C39"/>
    </row>
  </sheetData>
  <sheetProtection password="CD58" sheet="1" objects="1" scenarios="1"/>
  <mergeCells count="15">
    <mergeCell ref="B23:C23"/>
    <mergeCell ref="D23:E23"/>
    <mergeCell ref="L15:P15"/>
    <mergeCell ref="B28:C28"/>
    <mergeCell ref="B29:C29"/>
    <mergeCell ref="D24:E24"/>
    <mergeCell ref="D25:E25"/>
    <mergeCell ref="D26:E26"/>
    <mergeCell ref="D27:E27"/>
    <mergeCell ref="D28:E28"/>
    <mergeCell ref="D29:E29"/>
    <mergeCell ref="B24:C24"/>
    <mergeCell ref="B25:C25"/>
    <mergeCell ref="B26:C26"/>
    <mergeCell ref="B27:C2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3"/>
  <sheetViews>
    <sheetView topLeftCell="A3" zoomScale="85" zoomScaleNormal="85" workbookViewId="0">
      <selection activeCell="E15" sqref="E15"/>
    </sheetView>
  </sheetViews>
  <sheetFormatPr defaultRowHeight="14.5" x14ac:dyDescent="0.35"/>
  <cols>
    <col min="2" max="2" width="62.1796875" customWidth="1"/>
    <col min="3" max="3" width="8.1796875" customWidth="1"/>
  </cols>
  <sheetData>
    <row r="1" spans="1:6" ht="18" x14ac:dyDescent="0.4">
      <c r="A1" s="186" t="s">
        <v>679</v>
      </c>
      <c r="B1" s="187"/>
      <c r="C1" s="187"/>
      <c r="D1" s="188"/>
    </row>
    <row r="2" spans="1:6" ht="18" x14ac:dyDescent="0.4">
      <c r="A2" s="189" t="s">
        <v>907</v>
      </c>
      <c r="B2" s="190"/>
      <c r="C2" s="190"/>
      <c r="D2" s="191"/>
    </row>
    <row r="3" spans="1:6" ht="15.5" x14ac:dyDescent="0.35">
      <c r="A3" s="183" t="s">
        <v>680</v>
      </c>
      <c r="B3" s="184"/>
      <c r="C3" s="184"/>
      <c r="D3" s="185"/>
    </row>
    <row r="4" spans="1:6" x14ac:dyDescent="0.35">
      <c r="A4" s="62"/>
      <c r="B4" s="63"/>
      <c r="C4" s="64" t="s">
        <v>681</v>
      </c>
      <c r="D4" s="63"/>
    </row>
    <row r="5" spans="1:6" x14ac:dyDescent="0.35">
      <c r="A5" s="65" t="s">
        <v>682</v>
      </c>
      <c r="B5" s="66" t="s">
        <v>683</v>
      </c>
      <c r="C5" s="67"/>
      <c r="D5" s="68">
        <f>Summary!B13+Summary!B7</f>
        <v>26.876155057216597</v>
      </c>
    </row>
    <row r="6" spans="1:6" x14ac:dyDescent="0.35">
      <c r="A6" s="65" t="s">
        <v>684</v>
      </c>
      <c r="B6" s="69" t="s">
        <v>685</v>
      </c>
      <c r="C6" s="67"/>
      <c r="D6" s="68">
        <f>Summary!B7</f>
        <v>20.102904575163393</v>
      </c>
    </row>
    <row r="7" spans="1:6" x14ac:dyDescent="0.35">
      <c r="A7" s="65" t="s">
        <v>686</v>
      </c>
      <c r="B7" s="66" t="s">
        <v>687</v>
      </c>
      <c r="C7" s="67" t="s">
        <v>688</v>
      </c>
      <c r="D7" s="68">
        <f>+D5-D6</f>
        <v>6.7732504820532036</v>
      </c>
    </row>
    <row r="8" spans="1:6" x14ac:dyDescent="0.35">
      <c r="A8" s="65" t="s">
        <v>689</v>
      </c>
      <c r="B8" s="66" t="s">
        <v>690</v>
      </c>
      <c r="C8" s="67"/>
      <c r="D8" s="68">
        <v>0</v>
      </c>
    </row>
    <row r="9" spans="1:6" x14ac:dyDescent="0.35">
      <c r="A9" s="65" t="s">
        <v>691</v>
      </c>
      <c r="B9" s="66" t="s">
        <v>692</v>
      </c>
      <c r="C9" s="67" t="s">
        <v>693</v>
      </c>
      <c r="D9" s="68">
        <f>+D7-D8</f>
        <v>6.7732504820532036</v>
      </c>
    </row>
    <row r="10" spans="1:6" x14ac:dyDescent="0.35">
      <c r="A10" s="65" t="s">
        <v>694</v>
      </c>
      <c r="B10" s="69" t="s">
        <v>695</v>
      </c>
      <c r="C10" s="67"/>
      <c r="D10" s="70">
        <v>0.09</v>
      </c>
    </row>
    <row r="11" spans="1:6" ht="15" thickBot="1" x14ac:dyDescent="0.4">
      <c r="A11" s="65" t="s">
        <v>696</v>
      </c>
      <c r="B11" s="66" t="s">
        <v>697</v>
      </c>
      <c r="C11" s="67" t="s">
        <v>698</v>
      </c>
      <c r="D11" s="68">
        <f>+D9*D10</f>
        <v>0.6095925433847883</v>
      </c>
    </row>
    <row r="12" spans="1:6" ht="16" thickBot="1" x14ac:dyDescent="0.45">
      <c r="A12" s="71" t="s">
        <v>699</v>
      </c>
      <c r="B12" s="72" t="s">
        <v>700</v>
      </c>
      <c r="C12" s="73" t="s">
        <v>701</v>
      </c>
      <c r="D12" s="74">
        <f>D7-D8-D11</f>
        <v>6.1636579386684156</v>
      </c>
      <c r="E12" s="75"/>
    </row>
    <row r="13" spans="1:6" ht="15.5" thickTop="1" thickBot="1" x14ac:dyDescent="0.4">
      <c r="A13" s="76"/>
      <c r="B13" s="77" t="s">
        <v>922</v>
      </c>
      <c r="C13" s="78"/>
      <c r="D13" s="79">
        <f>Summary!C13+'ONROAD Daily'!C14-'ONROAD Daily'!C6</f>
        <v>5.7274828639191639</v>
      </c>
      <c r="E13" s="75"/>
      <c r="F13" s="75"/>
    </row>
    <row r="14" spans="1:6" ht="15.5" thickTop="1" thickBot="1" x14ac:dyDescent="0.4">
      <c r="A14" s="80"/>
      <c r="B14" s="69"/>
      <c r="C14" s="81"/>
      <c r="D14" s="68"/>
      <c r="F14" s="40"/>
    </row>
    <row r="15" spans="1:6" ht="15.5" thickTop="1" thickBot="1" x14ac:dyDescent="0.4">
      <c r="A15" s="82"/>
      <c r="B15" s="83" t="s">
        <v>925</v>
      </c>
      <c r="C15" s="78"/>
      <c r="D15" s="79">
        <f>D13-D40</f>
        <v>5.6720099424711483</v>
      </c>
      <c r="E15" s="75"/>
      <c r="F15" s="75"/>
    </row>
    <row r="16" spans="1:6" x14ac:dyDescent="0.35">
      <c r="D16" s="75"/>
    </row>
    <row r="18" spans="1:8" ht="15" thickBot="1" x14ac:dyDescent="0.4"/>
    <row r="19" spans="1:8" ht="18" x14ac:dyDescent="0.4">
      <c r="A19" s="186" t="s">
        <v>702</v>
      </c>
      <c r="B19" s="187"/>
      <c r="C19" s="187"/>
      <c r="D19" s="188"/>
    </row>
    <row r="20" spans="1:8" ht="18" x14ac:dyDescent="0.4">
      <c r="A20" s="189" t="s">
        <v>907</v>
      </c>
      <c r="B20" s="190"/>
      <c r="C20" s="190"/>
      <c r="D20" s="191"/>
    </row>
    <row r="21" spans="1:8" ht="15.5" x14ac:dyDescent="0.35">
      <c r="A21" s="183" t="s">
        <v>680</v>
      </c>
      <c r="B21" s="184"/>
      <c r="C21" s="184"/>
      <c r="D21" s="185"/>
    </row>
    <row r="22" spans="1:8" x14ac:dyDescent="0.35">
      <c r="A22" s="62"/>
      <c r="B22" s="63"/>
      <c r="C22" s="64" t="s">
        <v>681</v>
      </c>
      <c r="D22" s="63"/>
    </row>
    <row r="23" spans="1:8" x14ac:dyDescent="0.35">
      <c r="A23" s="65" t="s">
        <v>682</v>
      </c>
      <c r="B23" s="66" t="s">
        <v>683</v>
      </c>
      <c r="C23" s="67"/>
      <c r="D23" s="68">
        <f>Summary!E13+Summary!E7</f>
        <v>9.3062771532736051</v>
      </c>
    </row>
    <row r="24" spans="1:8" x14ac:dyDescent="0.35">
      <c r="A24" s="65" t="s">
        <v>684</v>
      </c>
      <c r="B24" s="69" t="s">
        <v>685</v>
      </c>
      <c r="C24" s="67"/>
      <c r="D24" s="68">
        <f>Summary!E7</f>
        <v>0.82174836601307133</v>
      </c>
    </row>
    <row r="25" spans="1:8" x14ac:dyDescent="0.35">
      <c r="A25" s="65" t="s">
        <v>686</v>
      </c>
      <c r="B25" s="66" t="s">
        <v>687</v>
      </c>
      <c r="C25" s="67" t="s">
        <v>688</v>
      </c>
      <c r="D25" s="68">
        <f>+D23-D24</f>
        <v>8.4845287872605333</v>
      </c>
    </row>
    <row r="26" spans="1:8" x14ac:dyDescent="0.35">
      <c r="A26" s="65" t="s">
        <v>689</v>
      </c>
      <c r="B26" s="69" t="s">
        <v>690</v>
      </c>
      <c r="C26" s="67"/>
      <c r="D26" s="68">
        <v>0</v>
      </c>
    </row>
    <row r="27" spans="1:8" x14ac:dyDescent="0.35">
      <c r="A27" s="65" t="s">
        <v>691</v>
      </c>
      <c r="B27" s="69" t="s">
        <v>703</v>
      </c>
      <c r="C27" s="67" t="s">
        <v>693</v>
      </c>
      <c r="D27" s="68">
        <f>+D25-D26</f>
        <v>8.4845287872605333</v>
      </c>
    </row>
    <row r="28" spans="1:8" x14ac:dyDescent="0.35">
      <c r="A28" s="65" t="s">
        <v>694</v>
      </c>
      <c r="B28" s="69" t="s">
        <v>695</v>
      </c>
      <c r="C28" s="67"/>
      <c r="D28" s="70">
        <f>0.15-D10</f>
        <v>0.06</v>
      </c>
    </row>
    <row r="29" spans="1:8" ht="15" thickBot="1" x14ac:dyDescent="0.4">
      <c r="A29" s="65" t="s">
        <v>696</v>
      </c>
      <c r="B29" s="69" t="s">
        <v>842</v>
      </c>
      <c r="C29" s="67" t="s">
        <v>698</v>
      </c>
      <c r="D29" s="84">
        <f>+D27*D28</f>
        <v>0.50907172723563199</v>
      </c>
    </row>
    <row r="30" spans="1:8" ht="16" thickBot="1" x14ac:dyDescent="0.45">
      <c r="A30" s="71" t="s">
        <v>699</v>
      </c>
      <c r="B30" s="85" t="s">
        <v>700</v>
      </c>
      <c r="C30" s="73" t="s">
        <v>701</v>
      </c>
      <c r="D30" s="86">
        <f>D25-D26-D29</f>
        <v>7.9754570600249011</v>
      </c>
      <c r="F30" s="53"/>
      <c r="G30" s="53"/>
      <c r="H30" s="53"/>
    </row>
    <row r="31" spans="1:8" ht="15.5" thickTop="1" thickBot="1" x14ac:dyDescent="0.4">
      <c r="A31" s="82"/>
      <c r="B31" s="77" t="s">
        <v>922</v>
      </c>
      <c r="C31" s="78"/>
      <c r="D31" s="79">
        <f>Summary!F13+'ONROAD Daily'!D14-'ONROAD Daily'!D6</f>
        <v>7.8067673028004485</v>
      </c>
      <c r="F31" s="75"/>
      <c r="G31" s="75"/>
      <c r="H31" s="40"/>
    </row>
    <row r="32" spans="1:8" ht="15.5" thickTop="1" thickBot="1" x14ac:dyDescent="0.4">
      <c r="A32" s="80"/>
      <c r="B32" s="156"/>
      <c r="C32" s="81"/>
      <c r="D32" s="68"/>
      <c r="F32" s="40"/>
    </row>
    <row r="33" spans="1:6" ht="15.5" thickTop="1" thickBot="1" x14ac:dyDescent="0.4">
      <c r="A33" s="82"/>
      <c r="B33" s="83" t="s">
        <v>925</v>
      </c>
      <c r="C33" s="78"/>
      <c r="D33" s="79">
        <f>D31-D41</f>
        <v>7.6773304860884117</v>
      </c>
      <c r="F33" s="75"/>
    </row>
    <row r="34" spans="1:6" s="147" customFormat="1" x14ac:dyDescent="0.35">
      <c r="A34" s="143"/>
      <c r="B34" s="144"/>
      <c r="C34" s="145"/>
      <c r="D34" s="146"/>
    </row>
    <row r="35" spans="1:6" s="147" customFormat="1" ht="15" thickBot="1" x14ac:dyDescent="0.4">
      <c r="A35" s="143"/>
      <c r="B35" s="144"/>
      <c r="C35" s="145"/>
      <c r="D35" s="146"/>
    </row>
    <row r="36" spans="1:6" x14ac:dyDescent="0.35">
      <c r="A36" s="133"/>
      <c r="B36" s="126"/>
      <c r="C36" s="126"/>
      <c r="D36" s="127"/>
    </row>
    <row r="37" spans="1:6" ht="15.5" x14ac:dyDescent="0.35">
      <c r="A37" s="134" t="s">
        <v>904</v>
      </c>
      <c r="C37" s="7" t="s">
        <v>924</v>
      </c>
      <c r="D37" s="69"/>
    </row>
    <row r="38" spans="1:6" x14ac:dyDescent="0.35">
      <c r="A38" s="135"/>
      <c r="D38" s="69"/>
    </row>
    <row r="39" spans="1:6" x14ac:dyDescent="0.35">
      <c r="A39" s="136" t="s">
        <v>905</v>
      </c>
      <c r="D39" s="173">
        <f>D12*0.03</f>
        <v>0.18490973816005246</v>
      </c>
    </row>
    <row r="40" spans="1:6" x14ac:dyDescent="0.35">
      <c r="A40" s="137"/>
      <c r="B40" s="53" t="s">
        <v>906</v>
      </c>
      <c r="C40" s="157">
        <v>0.3</v>
      </c>
      <c r="D40" s="173">
        <f>D39*C40</f>
        <v>5.5472921448015737E-2</v>
      </c>
    </row>
    <row r="41" spans="1:6" ht="15" thickBot="1" x14ac:dyDescent="0.4">
      <c r="A41" s="138"/>
      <c r="B41" s="139" t="s">
        <v>937</v>
      </c>
      <c r="C41" s="158">
        <f>1-C40</f>
        <v>0.7</v>
      </c>
      <c r="D41" s="174">
        <f>D39*C41</f>
        <v>0.12943681671203672</v>
      </c>
    </row>
    <row r="42" spans="1:6" x14ac:dyDescent="0.35">
      <c r="A42" s="137"/>
      <c r="B42" s="75"/>
      <c r="C42" s="75"/>
      <c r="D42" s="173">
        <f>D40+D41</f>
        <v>0.18490973816005246</v>
      </c>
    </row>
    <row r="43" spans="1:6" ht="15" thickBot="1" x14ac:dyDescent="0.4">
      <c r="A43" s="141"/>
      <c r="B43" s="140"/>
      <c r="C43" s="140"/>
      <c r="D43" s="142"/>
    </row>
  </sheetData>
  <sheetProtection password="CD58" sheet="1" objects="1" scenarios="1"/>
  <mergeCells count="6">
    <mergeCell ref="A21:D21"/>
    <mergeCell ref="A1:D1"/>
    <mergeCell ref="A2:D2"/>
    <mergeCell ref="A3:D3"/>
    <mergeCell ref="A19:D19"/>
    <mergeCell ref="A20:D20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9" sqref="F9"/>
    </sheetView>
  </sheetViews>
  <sheetFormatPr defaultRowHeight="14.5" x14ac:dyDescent="0.35"/>
  <cols>
    <col min="1" max="1" width="22.81640625" customWidth="1"/>
    <col min="2" max="2" width="31.54296875" customWidth="1"/>
    <col min="3" max="3" width="14" customWidth="1"/>
    <col min="4" max="4" width="16" customWidth="1"/>
    <col min="5" max="5" width="12" customWidth="1"/>
    <col min="6" max="7" width="14.6328125" customWidth="1"/>
    <col min="8" max="10" width="9.26953125" bestFit="1" customWidth="1"/>
  </cols>
  <sheetData>
    <row r="1" spans="1:9" ht="21" x14ac:dyDescent="0.5">
      <c r="A1" s="97" t="s">
        <v>868</v>
      </c>
      <c r="F1" s="105"/>
      <c r="G1" s="105"/>
    </row>
    <row r="2" spans="1:9" x14ac:dyDescent="0.35">
      <c r="A2" s="109" t="s">
        <v>869</v>
      </c>
      <c r="G2" s="105"/>
    </row>
    <row r="3" spans="1:9" ht="15" thickBot="1" x14ac:dyDescent="0.4">
      <c r="F3" s="105" t="s">
        <v>923</v>
      </c>
      <c r="G3" s="105" t="s">
        <v>923</v>
      </c>
    </row>
    <row r="4" spans="1:9" ht="15.5" thickTop="1" thickBot="1" x14ac:dyDescent="0.4">
      <c r="A4" s="110" t="s">
        <v>870</v>
      </c>
      <c r="B4" s="110" t="s">
        <v>667</v>
      </c>
      <c r="C4" s="110" t="s">
        <v>821</v>
      </c>
      <c r="D4" s="110" t="s">
        <v>820</v>
      </c>
      <c r="E4" s="111"/>
      <c r="F4" s="110" t="s">
        <v>821</v>
      </c>
      <c r="G4" s="110" t="s">
        <v>820</v>
      </c>
    </row>
    <row r="5" spans="1:9" ht="15" thickTop="1" x14ac:dyDescent="0.35">
      <c r="A5" s="112">
        <v>2017</v>
      </c>
      <c r="B5" s="113">
        <v>3917571.8013030002</v>
      </c>
      <c r="C5" s="114">
        <v>1.1494899991123089</v>
      </c>
      <c r="D5" s="115">
        <v>4.0374818381733606</v>
      </c>
      <c r="F5" s="114"/>
      <c r="G5" s="115"/>
    </row>
    <row r="6" spans="1:9" ht="15" thickBot="1" x14ac:dyDescent="0.4">
      <c r="A6" s="116">
        <v>2023</v>
      </c>
      <c r="B6" s="117">
        <v>4176631.2209417</v>
      </c>
      <c r="C6" s="118">
        <v>0.92020412764516613</v>
      </c>
      <c r="D6" s="119">
        <v>2.6381459489122947</v>
      </c>
      <c r="F6" s="118">
        <f>C6*1.25</f>
        <v>1.1502551595564576</v>
      </c>
      <c r="G6" s="119">
        <f>D6*1.25</f>
        <v>3.2976824361403683</v>
      </c>
    </row>
    <row r="7" spans="1:9" ht="15" thickTop="1" x14ac:dyDescent="0.35">
      <c r="A7" s="105"/>
      <c r="B7" s="124" t="s">
        <v>871</v>
      </c>
      <c r="C7" s="120">
        <f>C5-C6</f>
        <v>0.22928587146714274</v>
      </c>
      <c r="D7" s="121">
        <f>D5-D6</f>
        <v>1.3993358892610659</v>
      </c>
      <c r="F7" s="159">
        <f>F6-C6</f>
        <v>0.2300510319112915</v>
      </c>
      <c r="G7" s="159">
        <f>G6-D6</f>
        <v>0.65953648722807356</v>
      </c>
    </row>
    <row r="8" spans="1:9" ht="15" thickBot="1" x14ac:dyDescent="0.4">
      <c r="A8" s="105"/>
      <c r="B8" s="125" t="s">
        <v>872</v>
      </c>
      <c r="C8" s="122">
        <f>C7/C5</f>
        <v>0.19946747831143224</v>
      </c>
      <c r="D8" s="123">
        <f>D7/D5</f>
        <v>0.34658629941829139</v>
      </c>
      <c r="F8" s="105"/>
      <c r="G8" s="105"/>
    </row>
    <row r="9" spans="1:9" ht="15" thickTop="1" x14ac:dyDescent="0.35">
      <c r="F9" s="105"/>
      <c r="G9" s="105"/>
    </row>
    <row r="10" spans="1:9" x14ac:dyDescent="0.35">
      <c r="A10" t="s">
        <v>873</v>
      </c>
      <c r="F10" s="105"/>
      <c r="G10" s="105"/>
    </row>
    <row r="11" spans="1:9" x14ac:dyDescent="0.35">
      <c r="A11" t="s">
        <v>874</v>
      </c>
      <c r="F11" s="105"/>
      <c r="G11" s="105"/>
    </row>
    <row r="12" spans="1:9" x14ac:dyDescent="0.35">
      <c r="A12" t="s">
        <v>875</v>
      </c>
      <c r="F12" s="105"/>
      <c r="G12" s="105"/>
    </row>
    <row r="14" spans="1:9" ht="22" customHeight="1" x14ac:dyDescent="0.35">
      <c r="A14" s="148">
        <v>2023</v>
      </c>
      <c r="B14" s="149" t="s">
        <v>908</v>
      </c>
      <c r="C14" s="150">
        <f>C6*1.25</f>
        <v>1.1502551595564576</v>
      </c>
      <c r="D14" s="151">
        <f>D6*1.25</f>
        <v>3.2976824361403683</v>
      </c>
      <c r="E14" s="40"/>
      <c r="F14" s="40"/>
    </row>
    <row r="15" spans="1:9" ht="22" customHeight="1" x14ac:dyDescent="0.35">
      <c r="A15" s="148">
        <v>2023</v>
      </c>
      <c r="B15" s="149" t="s">
        <v>909</v>
      </c>
      <c r="C15" s="150">
        <f>C14-'2023 Target Level'!D40</f>
        <v>1.094782238108442</v>
      </c>
      <c r="D15" s="151">
        <f>D14-'2023 Target Level'!D41</f>
        <v>3.1682456194283315</v>
      </c>
      <c r="E15" s="40"/>
      <c r="F15" s="40"/>
    </row>
    <row r="16" spans="1:9" ht="15" thickBot="1" x14ac:dyDescent="0.4">
      <c r="A16" s="140"/>
      <c r="B16" s="140"/>
      <c r="C16" s="140"/>
      <c r="D16" s="140"/>
      <c r="H16" s="40"/>
      <c r="I16" s="40"/>
    </row>
  </sheetData>
  <sheetProtection password="CD58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opLeftCell="C1" zoomScaleNormal="100" workbookViewId="0">
      <pane ySplit="1" topLeftCell="A2" activePane="bottomLeft" state="frozen"/>
      <selection pane="bottomLeft" activeCell="O8" sqref="O8"/>
    </sheetView>
  </sheetViews>
  <sheetFormatPr defaultRowHeight="14.5" outlineLevelRow="2" x14ac:dyDescent="0.35"/>
  <cols>
    <col min="1" max="1" width="12.1796875" customWidth="1"/>
    <col min="2" max="2" width="15.81640625" customWidth="1"/>
    <col min="3" max="3" width="56.54296875" customWidth="1"/>
    <col min="4" max="4" width="18.453125" customWidth="1"/>
    <col min="5" max="5" width="15.81640625" customWidth="1"/>
    <col min="6" max="7" width="15.81640625" style="8" customWidth="1"/>
    <col min="8" max="10" width="10.54296875" style="8" customWidth="1"/>
    <col min="11" max="11" width="8.7265625" style="8"/>
    <col min="12" max="15" width="10.54296875" style="8" customWidth="1"/>
  </cols>
  <sheetData>
    <row r="1" spans="1:16" s="7" customFormat="1" ht="29" x14ac:dyDescent="0.35">
      <c r="A1" s="36" t="s">
        <v>636</v>
      </c>
      <c r="B1" s="36" t="s">
        <v>635</v>
      </c>
      <c r="C1" s="36" t="s">
        <v>294</v>
      </c>
      <c r="D1" s="36" t="s">
        <v>637</v>
      </c>
      <c r="E1" s="36" t="s">
        <v>638</v>
      </c>
      <c r="F1" s="36" t="s">
        <v>295</v>
      </c>
      <c r="G1" s="36" t="s">
        <v>422</v>
      </c>
      <c r="H1" s="37" t="s">
        <v>0</v>
      </c>
      <c r="I1" s="37" t="s">
        <v>1</v>
      </c>
      <c r="J1" s="37" t="s">
        <v>2</v>
      </c>
      <c r="K1" s="37" t="s">
        <v>639</v>
      </c>
      <c r="L1" s="37" t="s">
        <v>640</v>
      </c>
      <c r="M1" s="37" t="s">
        <v>641</v>
      </c>
      <c r="N1" s="37" t="s">
        <v>642</v>
      </c>
      <c r="O1" s="37" t="s">
        <v>643</v>
      </c>
      <c r="P1" s="7" t="s">
        <v>866</v>
      </c>
    </row>
    <row r="2" spans="1:16" outlineLevel="2" x14ac:dyDescent="0.35">
      <c r="A2" s="35" t="s">
        <v>644</v>
      </c>
      <c r="B2" s="35" t="s">
        <v>451</v>
      </c>
      <c r="C2" s="35" t="s">
        <v>452</v>
      </c>
      <c r="D2" s="35" t="s">
        <v>653</v>
      </c>
      <c r="E2" s="35" t="s">
        <v>654</v>
      </c>
      <c r="F2" s="35" t="s">
        <v>453</v>
      </c>
      <c r="G2" s="35" t="s">
        <v>454</v>
      </c>
      <c r="H2" s="38">
        <v>1.4704999999999999E-2</v>
      </c>
      <c r="I2" s="38">
        <v>6.8260000000000001E-2</v>
      </c>
      <c r="J2" s="38">
        <v>5.5700000000000003E-3</v>
      </c>
      <c r="K2" s="38">
        <v>0.95783728960904146</v>
      </c>
      <c r="L2" s="38">
        <v>1</v>
      </c>
      <c r="M2" s="38">
        <v>1.4704999999999999E-2</v>
      </c>
      <c r="N2" s="38">
        <v>6.8260000000000001E-2</v>
      </c>
      <c r="O2" s="38">
        <v>5.5700000000000003E-3</v>
      </c>
    </row>
    <row r="3" spans="1:16" s="132" customFormat="1" outlineLevel="1" x14ac:dyDescent="0.35">
      <c r="A3" s="35"/>
      <c r="B3" s="35"/>
      <c r="C3" s="152" t="s">
        <v>910</v>
      </c>
      <c r="D3" s="35"/>
      <c r="E3" s="35"/>
      <c r="F3" s="35"/>
      <c r="G3" s="35"/>
      <c r="H3" s="38">
        <f>SUBTOTAL(9,H2:H2)</f>
        <v>1.4704999999999999E-2</v>
      </c>
      <c r="I3" s="38">
        <f>SUBTOTAL(9,I2:I2)</f>
        <v>6.8260000000000001E-2</v>
      </c>
      <c r="J3" s="38">
        <f>SUBTOTAL(9,J2:J2)</f>
        <v>5.5700000000000003E-3</v>
      </c>
      <c r="K3" s="38"/>
      <c r="L3" s="38"/>
      <c r="M3" s="38">
        <f>SUBTOTAL(9,M2:M2)</f>
        <v>1.4704999999999999E-2</v>
      </c>
      <c r="N3" s="38">
        <f>SUBTOTAL(9,N2:N2)</f>
        <v>6.8260000000000001E-2</v>
      </c>
      <c r="O3" s="38">
        <f>SUBTOTAL(9,O2:O2)</f>
        <v>5.5700000000000003E-3</v>
      </c>
    </row>
    <row r="4" spans="1:16" outlineLevel="2" x14ac:dyDescent="0.35">
      <c r="A4" s="35" t="s">
        <v>644</v>
      </c>
      <c r="B4" s="35" t="s">
        <v>455</v>
      </c>
      <c r="C4" s="35" t="s">
        <v>456</v>
      </c>
      <c r="D4" s="35" t="s">
        <v>656</v>
      </c>
      <c r="E4" s="35" t="s">
        <v>657</v>
      </c>
      <c r="F4" s="35" t="s">
        <v>457</v>
      </c>
      <c r="G4" s="35" t="s">
        <v>458</v>
      </c>
      <c r="H4" s="38">
        <v>0</v>
      </c>
      <c r="I4" s="38">
        <v>0</v>
      </c>
      <c r="J4" s="38">
        <v>2.8500000000000002E-5</v>
      </c>
      <c r="K4" s="38">
        <v>0.98429150378366725</v>
      </c>
      <c r="L4" s="38">
        <v>1</v>
      </c>
      <c r="M4" s="38">
        <v>0</v>
      </c>
      <c r="N4" s="38">
        <v>0</v>
      </c>
      <c r="O4" s="38">
        <v>2.8500000000000002E-5</v>
      </c>
    </row>
    <row r="5" spans="1:16" outlineLevel="2" x14ac:dyDescent="0.35">
      <c r="A5" s="35" t="s">
        <v>644</v>
      </c>
      <c r="B5" s="35" t="s">
        <v>455</v>
      </c>
      <c r="C5" s="35" t="s">
        <v>456</v>
      </c>
      <c r="D5" s="35" t="s">
        <v>656</v>
      </c>
      <c r="E5" s="35" t="s">
        <v>657</v>
      </c>
      <c r="F5" s="35" t="s">
        <v>457</v>
      </c>
      <c r="G5" s="35" t="s">
        <v>298</v>
      </c>
      <c r="H5" s="38">
        <v>3.8905E-4</v>
      </c>
      <c r="I5" s="38">
        <v>6.9499999999999998E-4</v>
      </c>
      <c r="J5" s="38">
        <v>0</v>
      </c>
      <c r="K5" s="38">
        <v>0.98429150378366725</v>
      </c>
      <c r="L5" s="38">
        <v>1</v>
      </c>
      <c r="M5" s="38">
        <v>3.8905E-4</v>
      </c>
      <c r="N5" s="38">
        <v>6.9499999999999998E-4</v>
      </c>
      <c r="O5" s="38">
        <v>0</v>
      </c>
    </row>
    <row r="6" spans="1:16" outlineLevel="2" x14ac:dyDescent="0.35">
      <c r="A6" s="35" t="s">
        <v>644</v>
      </c>
      <c r="B6" s="35" t="s">
        <v>455</v>
      </c>
      <c r="C6" s="35" t="s">
        <v>456</v>
      </c>
      <c r="D6" s="35" t="s">
        <v>656</v>
      </c>
      <c r="E6" s="35" t="s">
        <v>657</v>
      </c>
      <c r="F6" s="35" t="s">
        <v>459</v>
      </c>
      <c r="G6" s="35" t="s">
        <v>458</v>
      </c>
      <c r="H6" s="38">
        <v>0</v>
      </c>
      <c r="I6" s="38">
        <v>0</v>
      </c>
      <c r="J6" s="38">
        <v>2.8500000000000002E-5</v>
      </c>
      <c r="K6" s="38">
        <v>0.98429150378366725</v>
      </c>
      <c r="L6" s="38">
        <v>1</v>
      </c>
      <c r="M6" s="38">
        <v>0</v>
      </c>
      <c r="N6" s="38">
        <v>0</v>
      </c>
      <c r="O6" s="38">
        <v>2.8500000000000002E-5</v>
      </c>
    </row>
    <row r="7" spans="1:16" outlineLevel="2" x14ac:dyDescent="0.35">
      <c r="A7" s="35" t="s">
        <v>644</v>
      </c>
      <c r="B7" s="35" t="s">
        <v>455</v>
      </c>
      <c r="C7" s="35" t="s">
        <v>456</v>
      </c>
      <c r="D7" s="35" t="s">
        <v>656</v>
      </c>
      <c r="E7" s="35" t="s">
        <v>657</v>
      </c>
      <c r="F7" s="35" t="s">
        <v>459</v>
      </c>
      <c r="G7" s="35" t="s">
        <v>298</v>
      </c>
      <c r="H7" s="38">
        <v>3.8905E-4</v>
      </c>
      <c r="I7" s="38">
        <v>6.2500000000000001E-4</v>
      </c>
      <c r="J7" s="38">
        <v>0</v>
      </c>
      <c r="K7" s="38">
        <v>0.98429150378366725</v>
      </c>
      <c r="L7" s="38">
        <v>1</v>
      </c>
      <c r="M7" s="38">
        <v>3.8905E-4</v>
      </c>
      <c r="N7" s="38">
        <v>6.2500000000000001E-4</v>
      </c>
      <c r="O7" s="38">
        <v>0</v>
      </c>
    </row>
    <row r="8" spans="1:16" outlineLevel="2" x14ac:dyDescent="0.35">
      <c r="A8" s="35" t="s">
        <v>644</v>
      </c>
      <c r="B8" s="35" t="s">
        <v>455</v>
      </c>
      <c r="C8" s="35" t="s">
        <v>456</v>
      </c>
      <c r="D8" s="35" t="s">
        <v>656</v>
      </c>
      <c r="E8" s="35" t="s">
        <v>657</v>
      </c>
      <c r="F8" s="35" t="s">
        <v>460</v>
      </c>
      <c r="G8" s="35" t="s">
        <v>298</v>
      </c>
      <c r="H8" s="38">
        <v>5.7709999999999999E-4</v>
      </c>
      <c r="I8" s="38">
        <v>9.7499999999999996E-4</v>
      </c>
      <c r="J8" s="38">
        <v>4.2500000000000003E-5</v>
      </c>
      <c r="K8" s="38">
        <v>0.98429150378366725</v>
      </c>
      <c r="L8" s="38">
        <v>1</v>
      </c>
      <c r="M8" s="38">
        <v>5.7709999999999999E-4</v>
      </c>
      <c r="N8" s="38">
        <v>9.7499999999999996E-4</v>
      </c>
      <c r="O8" s="38">
        <v>4.2500000000000003E-5</v>
      </c>
    </row>
    <row r="9" spans="1:16" outlineLevel="2" x14ac:dyDescent="0.35">
      <c r="A9" s="35" t="s">
        <v>644</v>
      </c>
      <c r="B9" s="35" t="s">
        <v>455</v>
      </c>
      <c r="C9" s="35" t="s">
        <v>456</v>
      </c>
      <c r="D9" s="35" t="s">
        <v>656</v>
      </c>
      <c r="E9" s="35" t="s">
        <v>657</v>
      </c>
      <c r="F9" s="35" t="s">
        <v>461</v>
      </c>
      <c r="G9" s="35" t="s">
        <v>298</v>
      </c>
      <c r="H9" s="38">
        <v>2.5090000000000003E-4</v>
      </c>
      <c r="I9" s="38">
        <v>4.2499999999999998E-4</v>
      </c>
      <c r="J9" s="38">
        <v>1.8499999999999999E-5</v>
      </c>
      <c r="K9" s="38">
        <v>0.98429150378366725</v>
      </c>
      <c r="L9" s="38">
        <v>1</v>
      </c>
      <c r="M9" s="38">
        <v>2.5090000000000003E-4</v>
      </c>
      <c r="N9" s="38">
        <v>4.2499999999999998E-4</v>
      </c>
      <c r="O9" s="38">
        <v>1.8499999999999999E-5</v>
      </c>
    </row>
    <row r="10" spans="1:16" outlineLevel="2" x14ac:dyDescent="0.35">
      <c r="A10" s="35" t="s">
        <v>644</v>
      </c>
      <c r="B10" s="35" t="s">
        <v>455</v>
      </c>
      <c r="C10" s="35" t="s">
        <v>456</v>
      </c>
      <c r="D10" s="35" t="s">
        <v>656</v>
      </c>
      <c r="E10" s="35" t="s">
        <v>657</v>
      </c>
      <c r="F10" s="35" t="s">
        <v>462</v>
      </c>
      <c r="G10" s="35" t="s">
        <v>298</v>
      </c>
      <c r="H10" s="38">
        <v>4.0994999999999996E-4</v>
      </c>
      <c r="I10" s="38">
        <v>6.2500000000000001E-4</v>
      </c>
      <c r="J10" s="38">
        <v>3.1000000000000001E-5</v>
      </c>
      <c r="K10" s="38">
        <v>0.98429150378366725</v>
      </c>
      <c r="L10" s="38">
        <v>1</v>
      </c>
      <c r="M10" s="38">
        <v>4.0994999999999996E-4</v>
      </c>
      <c r="N10" s="38">
        <v>6.2500000000000001E-4</v>
      </c>
      <c r="O10" s="38">
        <v>3.1000000000000001E-5</v>
      </c>
    </row>
    <row r="11" spans="1:16" outlineLevel="2" x14ac:dyDescent="0.35">
      <c r="A11" s="35" t="s">
        <v>644</v>
      </c>
      <c r="B11" s="35" t="s">
        <v>455</v>
      </c>
      <c r="C11" s="35" t="s">
        <v>456</v>
      </c>
      <c r="D11" s="35" t="s">
        <v>656</v>
      </c>
      <c r="E11" s="35" t="s">
        <v>657</v>
      </c>
      <c r="F11" s="35" t="s">
        <v>463</v>
      </c>
      <c r="G11" s="35" t="s">
        <v>298</v>
      </c>
      <c r="H11" s="38">
        <v>4.1774999999999999E-4</v>
      </c>
      <c r="I11" s="38">
        <v>6.9999999999999999E-4</v>
      </c>
      <c r="J11" s="38">
        <v>3.1E-6</v>
      </c>
      <c r="K11" s="38">
        <v>0.98429150378366725</v>
      </c>
      <c r="L11" s="38">
        <v>1</v>
      </c>
      <c r="M11" s="38">
        <v>4.1774999999999999E-4</v>
      </c>
      <c r="N11" s="38">
        <v>6.9999999999999999E-4</v>
      </c>
      <c r="O11" s="38">
        <v>3.1E-6</v>
      </c>
    </row>
    <row r="12" spans="1:16" outlineLevel="2" x14ac:dyDescent="0.35">
      <c r="A12" s="35" t="s">
        <v>644</v>
      </c>
      <c r="B12" s="35" t="s">
        <v>455</v>
      </c>
      <c r="C12" s="35" t="s">
        <v>456</v>
      </c>
      <c r="D12" s="35" t="s">
        <v>656</v>
      </c>
      <c r="E12" s="35" t="s">
        <v>657</v>
      </c>
      <c r="F12" s="35" t="s">
        <v>464</v>
      </c>
      <c r="G12" s="35" t="s">
        <v>298</v>
      </c>
      <c r="H12" s="38">
        <v>6.4034999999999993E-4</v>
      </c>
      <c r="I12" s="38">
        <v>5.9999999999999995E-4</v>
      </c>
      <c r="J12" s="38">
        <v>4.6999999999999997E-5</v>
      </c>
      <c r="K12" s="38">
        <v>0.98429150378366725</v>
      </c>
      <c r="L12" s="38">
        <v>1</v>
      </c>
      <c r="M12" s="38">
        <v>6.4034999999999993E-4</v>
      </c>
      <c r="N12" s="38">
        <v>5.9999999999999995E-4</v>
      </c>
      <c r="O12" s="38">
        <v>4.6999999999999997E-5</v>
      </c>
    </row>
    <row r="13" spans="1:16" outlineLevel="2" x14ac:dyDescent="0.35">
      <c r="A13" s="35" t="s">
        <v>644</v>
      </c>
      <c r="B13" s="35" t="s">
        <v>455</v>
      </c>
      <c r="C13" s="35" t="s">
        <v>456</v>
      </c>
      <c r="D13" s="35" t="s">
        <v>656</v>
      </c>
      <c r="E13" s="35" t="s">
        <v>657</v>
      </c>
      <c r="F13" s="35" t="s">
        <v>465</v>
      </c>
      <c r="G13" s="35" t="s">
        <v>298</v>
      </c>
      <c r="H13" s="38">
        <v>3.9355E-4</v>
      </c>
      <c r="I13" s="38">
        <v>6.4999999999999997E-4</v>
      </c>
      <c r="J13" s="38">
        <v>2.9E-5</v>
      </c>
      <c r="K13" s="38">
        <v>0.98429150378366725</v>
      </c>
      <c r="L13" s="38">
        <v>1</v>
      </c>
      <c r="M13" s="38">
        <v>3.9355E-4</v>
      </c>
      <c r="N13" s="38">
        <v>6.4999999999999997E-4</v>
      </c>
      <c r="O13" s="38">
        <v>2.9E-5</v>
      </c>
    </row>
    <row r="14" spans="1:16" outlineLevel="2" x14ac:dyDescent="0.35">
      <c r="A14" s="35" t="s">
        <v>644</v>
      </c>
      <c r="B14" s="35" t="s">
        <v>455</v>
      </c>
      <c r="C14" s="35" t="s">
        <v>456</v>
      </c>
      <c r="D14" s="35" t="s">
        <v>656</v>
      </c>
      <c r="E14" s="35" t="s">
        <v>657</v>
      </c>
      <c r="F14" s="35" t="s">
        <v>466</v>
      </c>
      <c r="G14" s="35" t="s">
        <v>298</v>
      </c>
      <c r="H14" s="38">
        <v>3.68E-4</v>
      </c>
      <c r="I14" s="38">
        <v>4.3800000000000002E-4</v>
      </c>
      <c r="J14" s="38">
        <v>2.4000000000000001E-5</v>
      </c>
      <c r="K14" s="38">
        <v>0.98429150378366725</v>
      </c>
      <c r="L14" s="38">
        <v>1</v>
      </c>
      <c r="M14" s="38">
        <v>3.68E-4</v>
      </c>
      <c r="N14" s="38">
        <v>4.3800000000000002E-4</v>
      </c>
      <c r="O14" s="38">
        <v>2.4000000000000001E-5</v>
      </c>
    </row>
    <row r="15" spans="1:16" outlineLevel="2" x14ac:dyDescent="0.35">
      <c r="A15" s="35" t="s">
        <v>644</v>
      </c>
      <c r="B15" s="35" t="s">
        <v>455</v>
      </c>
      <c r="C15" s="35" t="s">
        <v>456</v>
      </c>
      <c r="D15" s="35" t="s">
        <v>656</v>
      </c>
      <c r="E15" s="35" t="s">
        <v>657</v>
      </c>
      <c r="F15" s="35" t="s">
        <v>467</v>
      </c>
      <c r="G15" s="35" t="s">
        <v>298</v>
      </c>
      <c r="H15" s="38">
        <v>4.8809999999999999E-4</v>
      </c>
      <c r="I15" s="38">
        <v>5.8099999999999992E-4</v>
      </c>
      <c r="J15" s="38">
        <v>3.1999999999999999E-5</v>
      </c>
      <c r="K15" s="38">
        <v>0.98429150378366725</v>
      </c>
      <c r="L15" s="38">
        <v>1</v>
      </c>
      <c r="M15" s="38">
        <v>4.8809999999999999E-4</v>
      </c>
      <c r="N15" s="38">
        <v>5.8099999999999992E-4</v>
      </c>
      <c r="O15" s="38">
        <v>3.1999999999999999E-5</v>
      </c>
    </row>
    <row r="16" spans="1:16" outlineLevel="2" x14ac:dyDescent="0.35">
      <c r="A16" s="35" t="s">
        <v>644</v>
      </c>
      <c r="B16" s="35" t="s">
        <v>455</v>
      </c>
      <c r="C16" s="35" t="s">
        <v>456</v>
      </c>
      <c r="D16" s="35" t="s">
        <v>656</v>
      </c>
      <c r="E16" s="35" t="s">
        <v>657</v>
      </c>
      <c r="F16" s="35" t="s">
        <v>468</v>
      </c>
      <c r="G16" s="35" t="s">
        <v>301</v>
      </c>
      <c r="H16" s="38">
        <v>2.2459999999999998E-4</v>
      </c>
      <c r="I16" s="38">
        <v>2.675E-4</v>
      </c>
      <c r="J16" s="38">
        <v>0</v>
      </c>
      <c r="K16" s="38">
        <v>0.98429150378366725</v>
      </c>
      <c r="L16" s="38">
        <v>1</v>
      </c>
      <c r="M16" s="38">
        <v>2.2459999999999998E-4</v>
      </c>
      <c r="N16" s="38">
        <v>2.675E-4</v>
      </c>
      <c r="O16" s="38">
        <v>0</v>
      </c>
    </row>
    <row r="17" spans="1:15" outlineLevel="2" x14ac:dyDescent="0.35">
      <c r="A17" s="35" t="s">
        <v>644</v>
      </c>
      <c r="B17" s="35" t="s">
        <v>455</v>
      </c>
      <c r="C17" s="35" t="s">
        <v>456</v>
      </c>
      <c r="D17" s="35" t="s">
        <v>656</v>
      </c>
      <c r="E17" s="35" t="s">
        <v>657</v>
      </c>
      <c r="F17" s="35" t="s">
        <v>468</v>
      </c>
      <c r="G17" s="35" t="s">
        <v>303</v>
      </c>
      <c r="H17" s="38">
        <v>0</v>
      </c>
      <c r="I17" s="38">
        <v>0</v>
      </c>
      <c r="J17" s="38">
        <v>1.45E-5</v>
      </c>
      <c r="K17" s="38">
        <v>0.98429150378366725</v>
      </c>
      <c r="L17" s="38">
        <v>1</v>
      </c>
      <c r="M17" s="38">
        <v>0</v>
      </c>
      <c r="N17" s="38">
        <v>0</v>
      </c>
      <c r="O17" s="38">
        <v>1.45E-5</v>
      </c>
    </row>
    <row r="18" spans="1:15" outlineLevel="2" x14ac:dyDescent="0.35">
      <c r="A18" s="35" t="s">
        <v>644</v>
      </c>
      <c r="B18" s="35" t="s">
        <v>455</v>
      </c>
      <c r="C18" s="35" t="s">
        <v>456</v>
      </c>
      <c r="D18" s="35" t="s">
        <v>656</v>
      </c>
      <c r="E18" s="35" t="s">
        <v>657</v>
      </c>
      <c r="F18" s="35" t="s">
        <v>469</v>
      </c>
      <c r="G18" s="35" t="s">
        <v>296</v>
      </c>
      <c r="H18" s="38">
        <v>5.0000000000000001E-4</v>
      </c>
      <c r="I18" s="38">
        <v>5.0000000000000001E-4</v>
      </c>
      <c r="J18" s="38">
        <v>5.0000000000000001E-4</v>
      </c>
      <c r="K18" s="38">
        <v>0.98429150378366725</v>
      </c>
      <c r="L18" s="38">
        <v>1</v>
      </c>
      <c r="M18" s="38">
        <v>5.0000000000000001E-4</v>
      </c>
      <c r="N18" s="38">
        <v>5.0000000000000001E-4</v>
      </c>
      <c r="O18" s="38">
        <v>5.0000000000000001E-4</v>
      </c>
    </row>
    <row r="19" spans="1:15" outlineLevel="2" x14ac:dyDescent="0.35">
      <c r="A19" s="35" t="s">
        <v>644</v>
      </c>
      <c r="B19" s="35" t="s">
        <v>455</v>
      </c>
      <c r="C19" s="35" t="s">
        <v>456</v>
      </c>
      <c r="D19" s="35" t="s">
        <v>656</v>
      </c>
      <c r="E19" s="35" t="s">
        <v>657</v>
      </c>
      <c r="F19" s="35" t="s">
        <v>470</v>
      </c>
      <c r="G19" s="35" t="s">
        <v>296</v>
      </c>
      <c r="H19" s="38">
        <v>5.0000000000000001E-4</v>
      </c>
      <c r="I19" s="38">
        <v>5.0000000000000001E-4</v>
      </c>
      <c r="J19" s="38">
        <v>5.0000000000000001E-4</v>
      </c>
      <c r="K19" s="38">
        <v>0.98429150378366725</v>
      </c>
      <c r="L19" s="38">
        <v>1</v>
      </c>
      <c r="M19" s="38">
        <v>5.0000000000000001E-4</v>
      </c>
      <c r="N19" s="38">
        <v>5.0000000000000001E-4</v>
      </c>
      <c r="O19" s="38">
        <v>5.0000000000000001E-4</v>
      </c>
    </row>
    <row r="20" spans="1:15" outlineLevel="2" x14ac:dyDescent="0.35">
      <c r="A20" s="35" t="s">
        <v>644</v>
      </c>
      <c r="B20" s="35" t="s">
        <v>455</v>
      </c>
      <c r="C20" s="35" t="s">
        <v>456</v>
      </c>
      <c r="D20" s="35" t="s">
        <v>656</v>
      </c>
      <c r="E20" s="35" t="s">
        <v>657</v>
      </c>
      <c r="F20" s="35" t="s">
        <v>471</v>
      </c>
      <c r="G20" s="35" t="s">
        <v>296</v>
      </c>
      <c r="H20" s="38">
        <v>5.0000000000000001E-4</v>
      </c>
      <c r="I20" s="38">
        <v>5.0000000000000001E-4</v>
      </c>
      <c r="J20" s="38">
        <v>5.0000000000000001E-4</v>
      </c>
      <c r="K20" s="38">
        <v>0.98429150378366725</v>
      </c>
      <c r="L20" s="38">
        <v>1</v>
      </c>
      <c r="M20" s="38">
        <v>5.0000000000000001E-4</v>
      </c>
      <c r="N20" s="38">
        <v>5.0000000000000001E-4</v>
      </c>
      <c r="O20" s="38">
        <v>5.0000000000000001E-4</v>
      </c>
    </row>
    <row r="21" spans="1:15" outlineLevel="2" x14ac:dyDescent="0.35">
      <c r="A21" s="35" t="s">
        <v>644</v>
      </c>
      <c r="B21" s="35" t="s">
        <v>455</v>
      </c>
      <c r="C21" s="35" t="s">
        <v>456</v>
      </c>
      <c r="D21" s="35" t="s">
        <v>656</v>
      </c>
      <c r="E21" s="35" t="s">
        <v>657</v>
      </c>
      <c r="F21" s="35" t="s">
        <v>472</v>
      </c>
      <c r="G21" s="35" t="s">
        <v>298</v>
      </c>
      <c r="H21" s="38">
        <v>2.8115000000000003E-4</v>
      </c>
      <c r="I21" s="38">
        <v>3.345E-4</v>
      </c>
      <c r="J21" s="38">
        <v>0</v>
      </c>
      <c r="K21" s="38">
        <v>0.98429150378366725</v>
      </c>
      <c r="L21" s="38">
        <v>1</v>
      </c>
      <c r="M21" s="38">
        <v>2.8115000000000003E-4</v>
      </c>
      <c r="N21" s="38">
        <v>3.345E-4</v>
      </c>
      <c r="O21" s="38">
        <v>0</v>
      </c>
    </row>
    <row r="22" spans="1:15" outlineLevel="2" x14ac:dyDescent="0.35">
      <c r="A22" s="35" t="s">
        <v>644</v>
      </c>
      <c r="B22" s="35" t="s">
        <v>455</v>
      </c>
      <c r="C22" s="35" t="s">
        <v>456</v>
      </c>
      <c r="D22" s="35" t="s">
        <v>656</v>
      </c>
      <c r="E22" s="35" t="s">
        <v>657</v>
      </c>
      <c r="F22" s="35" t="s">
        <v>473</v>
      </c>
      <c r="G22" s="35" t="s">
        <v>474</v>
      </c>
      <c r="H22" s="38">
        <v>0</v>
      </c>
      <c r="I22" s="38">
        <v>0</v>
      </c>
      <c r="J22" s="38">
        <v>9.3000000000000005E-4</v>
      </c>
      <c r="K22" s="38">
        <v>0.98429150378366725</v>
      </c>
      <c r="L22" s="38">
        <v>1</v>
      </c>
      <c r="M22" s="38">
        <v>0</v>
      </c>
      <c r="N22" s="38">
        <v>0</v>
      </c>
      <c r="O22" s="38">
        <v>9.3000000000000005E-4</v>
      </c>
    </row>
    <row r="23" spans="1:15" outlineLevel="2" x14ac:dyDescent="0.35">
      <c r="A23" s="35" t="s">
        <v>644</v>
      </c>
      <c r="B23" s="35" t="s">
        <v>455</v>
      </c>
      <c r="C23" s="35" t="s">
        <v>456</v>
      </c>
      <c r="D23" s="35" t="s">
        <v>656</v>
      </c>
      <c r="E23" s="35" t="s">
        <v>657</v>
      </c>
      <c r="F23" s="35" t="s">
        <v>475</v>
      </c>
      <c r="G23" s="35" t="s">
        <v>476</v>
      </c>
      <c r="H23" s="38">
        <v>0</v>
      </c>
      <c r="I23" s="38">
        <v>0</v>
      </c>
      <c r="J23" s="38">
        <v>2.9999999999999997E-5</v>
      </c>
      <c r="K23" s="38">
        <v>0.98429150378366725</v>
      </c>
      <c r="L23" s="38">
        <v>1</v>
      </c>
      <c r="M23" s="38">
        <v>0</v>
      </c>
      <c r="N23" s="38">
        <v>0</v>
      </c>
      <c r="O23" s="38">
        <v>2.9999999999999997E-5</v>
      </c>
    </row>
    <row r="24" spans="1:15" outlineLevel="2" x14ac:dyDescent="0.35">
      <c r="A24" s="35" t="s">
        <v>644</v>
      </c>
      <c r="B24" s="35" t="s">
        <v>455</v>
      </c>
      <c r="C24" s="35" t="s">
        <v>456</v>
      </c>
      <c r="D24" s="35" t="s">
        <v>656</v>
      </c>
      <c r="E24" s="35" t="s">
        <v>657</v>
      </c>
      <c r="F24" s="35" t="s">
        <v>477</v>
      </c>
      <c r="G24" s="35" t="s">
        <v>478</v>
      </c>
      <c r="H24" s="38">
        <v>0</v>
      </c>
      <c r="I24" s="38">
        <v>0</v>
      </c>
      <c r="J24" s="38">
        <v>8.9999999999999992E-5</v>
      </c>
      <c r="K24" s="38">
        <v>0.98429150378366725</v>
      </c>
      <c r="L24" s="38">
        <v>1</v>
      </c>
      <c r="M24" s="38">
        <v>0</v>
      </c>
      <c r="N24" s="38">
        <v>0</v>
      </c>
      <c r="O24" s="38">
        <v>8.9999999999999992E-5</v>
      </c>
    </row>
    <row r="25" spans="1:15" outlineLevel="2" x14ac:dyDescent="0.35">
      <c r="A25" s="35" t="s">
        <v>644</v>
      </c>
      <c r="B25" s="35" t="s">
        <v>455</v>
      </c>
      <c r="C25" s="35" t="s">
        <v>456</v>
      </c>
      <c r="D25" s="35" t="s">
        <v>656</v>
      </c>
      <c r="E25" s="35" t="s">
        <v>657</v>
      </c>
      <c r="F25" s="35" t="s">
        <v>479</v>
      </c>
      <c r="G25" s="35" t="s">
        <v>480</v>
      </c>
      <c r="H25" s="38">
        <v>0</v>
      </c>
      <c r="I25" s="38">
        <v>0</v>
      </c>
      <c r="J25" s="38">
        <v>2.0249999999999999E-3</v>
      </c>
      <c r="K25" s="38">
        <v>0.98429150378366725</v>
      </c>
      <c r="L25" s="38">
        <v>1</v>
      </c>
      <c r="M25" s="38">
        <v>0</v>
      </c>
      <c r="N25" s="38">
        <v>0</v>
      </c>
      <c r="O25" s="38">
        <v>2.0249999999999999E-3</v>
      </c>
    </row>
    <row r="26" spans="1:15" outlineLevel="2" x14ac:dyDescent="0.35">
      <c r="A26" s="35" t="s">
        <v>644</v>
      </c>
      <c r="B26" s="35" t="s">
        <v>455</v>
      </c>
      <c r="C26" s="35" t="s">
        <v>456</v>
      </c>
      <c r="D26" s="35" t="s">
        <v>656</v>
      </c>
      <c r="E26" s="35" t="s">
        <v>657</v>
      </c>
      <c r="F26" s="35" t="s">
        <v>481</v>
      </c>
      <c r="G26" s="35" t="s">
        <v>482</v>
      </c>
      <c r="H26" s="38">
        <v>0</v>
      </c>
      <c r="I26" s="38">
        <v>0</v>
      </c>
      <c r="J26" s="38">
        <v>2.9199999999999999E-3</v>
      </c>
      <c r="K26" s="38">
        <v>0.98429150378366725</v>
      </c>
      <c r="L26" s="38">
        <v>1</v>
      </c>
      <c r="M26" s="38">
        <v>0</v>
      </c>
      <c r="N26" s="38">
        <v>0</v>
      </c>
      <c r="O26" s="38">
        <v>2.9199999999999999E-3</v>
      </c>
    </row>
    <row r="27" spans="1:15" outlineLevel="2" x14ac:dyDescent="0.35">
      <c r="A27" s="35" t="s">
        <v>644</v>
      </c>
      <c r="B27" s="35" t="s">
        <v>455</v>
      </c>
      <c r="C27" s="35" t="s">
        <v>456</v>
      </c>
      <c r="D27" s="35" t="s">
        <v>656</v>
      </c>
      <c r="E27" s="35" t="s">
        <v>657</v>
      </c>
      <c r="F27" s="35" t="s">
        <v>483</v>
      </c>
      <c r="G27" s="35" t="s">
        <v>484</v>
      </c>
      <c r="H27" s="38">
        <v>0</v>
      </c>
      <c r="I27" s="38">
        <v>0</v>
      </c>
      <c r="J27" s="38">
        <v>6.8999999999999997E-4</v>
      </c>
      <c r="K27" s="38">
        <v>0.98429150378366725</v>
      </c>
      <c r="L27" s="38">
        <v>1</v>
      </c>
      <c r="M27" s="38">
        <v>0</v>
      </c>
      <c r="N27" s="38">
        <v>0</v>
      </c>
      <c r="O27" s="38">
        <v>6.8999999999999997E-4</v>
      </c>
    </row>
    <row r="28" spans="1:15" outlineLevel="2" x14ac:dyDescent="0.35">
      <c r="A28" s="35" t="s">
        <v>644</v>
      </c>
      <c r="B28" s="35" t="s">
        <v>455</v>
      </c>
      <c r="C28" s="35" t="s">
        <v>456</v>
      </c>
      <c r="D28" s="35" t="s">
        <v>656</v>
      </c>
      <c r="E28" s="35" t="s">
        <v>657</v>
      </c>
      <c r="F28" s="35" t="s">
        <v>485</v>
      </c>
      <c r="G28" s="35" t="s">
        <v>478</v>
      </c>
      <c r="H28" s="38">
        <v>0</v>
      </c>
      <c r="I28" s="38">
        <v>0</v>
      </c>
      <c r="J28" s="38">
        <v>3.5000000000000004E-5</v>
      </c>
      <c r="K28" s="38">
        <v>0.98429150378366725</v>
      </c>
      <c r="L28" s="38">
        <v>1</v>
      </c>
      <c r="M28" s="38">
        <v>0</v>
      </c>
      <c r="N28" s="38">
        <v>0</v>
      </c>
      <c r="O28" s="38">
        <v>3.5000000000000004E-5</v>
      </c>
    </row>
    <row r="29" spans="1:15" outlineLevel="2" x14ac:dyDescent="0.35">
      <c r="A29" s="35" t="s">
        <v>644</v>
      </c>
      <c r="B29" s="35" t="s">
        <v>455</v>
      </c>
      <c r="C29" s="35" t="s">
        <v>456</v>
      </c>
      <c r="D29" s="35" t="s">
        <v>656</v>
      </c>
      <c r="E29" s="35" t="s">
        <v>657</v>
      </c>
      <c r="F29" s="35" t="s">
        <v>486</v>
      </c>
      <c r="G29" s="35" t="s">
        <v>487</v>
      </c>
      <c r="H29" s="38">
        <v>0</v>
      </c>
      <c r="I29" s="38">
        <v>0</v>
      </c>
      <c r="J29" s="38">
        <v>3.5000000000000004E-5</v>
      </c>
      <c r="K29" s="38">
        <v>0.98429150378366725</v>
      </c>
      <c r="L29" s="38">
        <v>1</v>
      </c>
      <c r="M29" s="38">
        <v>0</v>
      </c>
      <c r="N29" s="38">
        <v>0</v>
      </c>
      <c r="O29" s="38">
        <v>3.5000000000000004E-5</v>
      </c>
    </row>
    <row r="30" spans="1:15" s="132" customFormat="1" outlineLevel="1" x14ac:dyDescent="0.35">
      <c r="A30" s="35"/>
      <c r="B30" s="35"/>
      <c r="C30" s="152" t="s">
        <v>911</v>
      </c>
      <c r="D30" s="35"/>
      <c r="E30" s="35"/>
      <c r="F30" s="35"/>
      <c r="G30" s="35"/>
      <c r="H30" s="38">
        <f>SUBTOTAL(9,H4:H29)</f>
        <v>6.3295500000000006E-3</v>
      </c>
      <c r="I30" s="38">
        <f>SUBTOTAL(9,I4:I29)</f>
        <v>8.4159999999999999E-3</v>
      </c>
      <c r="J30" s="38">
        <f>SUBTOTAL(9,J4:J29)</f>
        <v>8.5536000000000015E-3</v>
      </c>
      <c r="K30" s="38"/>
      <c r="L30" s="38"/>
      <c r="M30" s="38">
        <f>SUBTOTAL(9,M4:M29)</f>
        <v>6.3295500000000006E-3</v>
      </c>
      <c r="N30" s="38">
        <f>SUBTOTAL(9,N4:N29)</f>
        <v>8.4159999999999999E-3</v>
      </c>
      <c r="O30" s="38">
        <f>SUBTOTAL(9,O4:O29)</f>
        <v>8.5536000000000015E-3</v>
      </c>
    </row>
    <row r="31" spans="1:15" outlineLevel="2" x14ac:dyDescent="0.35">
      <c r="A31" s="35" t="s">
        <v>644</v>
      </c>
      <c r="B31" s="35" t="s">
        <v>488</v>
      </c>
      <c r="C31" s="35" t="s">
        <v>489</v>
      </c>
      <c r="D31" s="35" t="s">
        <v>660</v>
      </c>
      <c r="E31" s="35" t="s">
        <v>661</v>
      </c>
      <c r="F31" s="35" t="s">
        <v>490</v>
      </c>
      <c r="G31" s="35" t="s">
        <v>298</v>
      </c>
      <c r="H31" s="38">
        <v>5.1500000000000005E-4</v>
      </c>
      <c r="I31" s="38">
        <v>6.0999999999999997E-4</v>
      </c>
      <c r="J31" s="38">
        <v>3.3500000000000001E-5</v>
      </c>
      <c r="K31" s="38">
        <v>0.99475001526158369</v>
      </c>
      <c r="L31" s="38">
        <v>1</v>
      </c>
      <c r="M31" s="38">
        <v>5.1500000000000005E-4</v>
      </c>
      <c r="N31" s="38">
        <v>6.0999999999999997E-4</v>
      </c>
      <c r="O31" s="38">
        <v>3.3500000000000001E-5</v>
      </c>
    </row>
    <row r="32" spans="1:15" outlineLevel="2" x14ac:dyDescent="0.35">
      <c r="A32" s="35" t="s">
        <v>644</v>
      </c>
      <c r="B32" s="35" t="s">
        <v>488</v>
      </c>
      <c r="C32" s="35" t="s">
        <v>489</v>
      </c>
      <c r="D32" s="35" t="s">
        <v>660</v>
      </c>
      <c r="E32" s="35" t="s">
        <v>661</v>
      </c>
      <c r="F32" s="35" t="s">
        <v>491</v>
      </c>
      <c r="G32" s="35" t="s">
        <v>298</v>
      </c>
      <c r="H32" s="38">
        <v>5.1500000000000005E-4</v>
      </c>
      <c r="I32" s="38">
        <v>6.0999999999999997E-4</v>
      </c>
      <c r="J32" s="38">
        <v>3.3500000000000001E-5</v>
      </c>
      <c r="K32" s="38">
        <v>0.99475001526158369</v>
      </c>
      <c r="L32" s="38">
        <v>1</v>
      </c>
      <c r="M32" s="38">
        <v>5.1500000000000005E-4</v>
      </c>
      <c r="N32" s="38">
        <v>6.0999999999999997E-4</v>
      </c>
      <c r="O32" s="38">
        <v>3.3500000000000001E-5</v>
      </c>
    </row>
    <row r="33" spans="1:15" outlineLevel="2" x14ac:dyDescent="0.35">
      <c r="A33" s="35" t="s">
        <v>644</v>
      </c>
      <c r="B33" s="35" t="s">
        <v>488</v>
      </c>
      <c r="C33" s="35" t="s">
        <v>489</v>
      </c>
      <c r="D33" s="35" t="s">
        <v>660</v>
      </c>
      <c r="E33" s="35" t="s">
        <v>661</v>
      </c>
      <c r="F33" s="35" t="s">
        <v>492</v>
      </c>
      <c r="G33" s="35" t="s">
        <v>298</v>
      </c>
      <c r="H33" s="38">
        <v>5.1500000000000005E-4</v>
      </c>
      <c r="I33" s="38">
        <v>6.0999999999999997E-4</v>
      </c>
      <c r="J33" s="38">
        <v>3.3500000000000001E-5</v>
      </c>
      <c r="K33" s="38">
        <v>0.99475001526158369</v>
      </c>
      <c r="L33" s="38">
        <v>1</v>
      </c>
      <c r="M33" s="38">
        <v>5.1500000000000005E-4</v>
      </c>
      <c r="N33" s="38">
        <v>6.0999999999999997E-4</v>
      </c>
      <c r="O33" s="38">
        <v>3.3500000000000001E-5</v>
      </c>
    </row>
    <row r="34" spans="1:15" outlineLevel="2" x14ac:dyDescent="0.35">
      <c r="A34" s="35" t="s">
        <v>644</v>
      </c>
      <c r="B34" s="35" t="s">
        <v>488</v>
      </c>
      <c r="C34" s="35" t="s">
        <v>489</v>
      </c>
      <c r="D34" s="35" t="s">
        <v>660</v>
      </c>
      <c r="E34" s="35" t="s">
        <v>661</v>
      </c>
      <c r="F34" s="35" t="s">
        <v>493</v>
      </c>
      <c r="G34" s="35" t="s">
        <v>298</v>
      </c>
      <c r="H34" s="38">
        <v>5.1000000000000004E-4</v>
      </c>
      <c r="I34" s="38">
        <v>6.0999999999999997E-4</v>
      </c>
      <c r="J34" s="38">
        <v>3.3500000000000001E-5</v>
      </c>
      <c r="K34" s="38">
        <v>0.99475001526158369</v>
      </c>
      <c r="L34" s="38">
        <v>1</v>
      </c>
      <c r="M34" s="38">
        <v>5.1000000000000004E-4</v>
      </c>
      <c r="N34" s="38">
        <v>6.0999999999999997E-4</v>
      </c>
      <c r="O34" s="38">
        <v>3.3500000000000001E-5</v>
      </c>
    </row>
    <row r="35" spans="1:15" outlineLevel="2" x14ac:dyDescent="0.35">
      <c r="A35" s="35" t="s">
        <v>644</v>
      </c>
      <c r="B35" s="35" t="s">
        <v>488</v>
      </c>
      <c r="C35" s="35" t="s">
        <v>489</v>
      </c>
      <c r="D35" s="35" t="s">
        <v>660</v>
      </c>
      <c r="E35" s="35" t="s">
        <v>661</v>
      </c>
      <c r="F35" s="35" t="s">
        <v>494</v>
      </c>
      <c r="G35" s="35" t="s">
        <v>296</v>
      </c>
      <c r="H35" s="38">
        <v>3.8999999999999999E-4</v>
      </c>
      <c r="I35" s="38">
        <v>4.75E-4</v>
      </c>
      <c r="J35" s="38">
        <v>2.5999999999999998E-5</v>
      </c>
      <c r="K35" s="38">
        <v>0.99475001526158369</v>
      </c>
      <c r="L35" s="38">
        <v>1</v>
      </c>
      <c r="M35" s="38">
        <v>3.8999999999999999E-4</v>
      </c>
      <c r="N35" s="38">
        <v>4.75E-4</v>
      </c>
      <c r="O35" s="38">
        <v>2.5999999999999998E-5</v>
      </c>
    </row>
    <row r="36" spans="1:15" outlineLevel="2" x14ac:dyDescent="0.35">
      <c r="A36" s="35" t="s">
        <v>644</v>
      </c>
      <c r="B36" s="35" t="s">
        <v>488</v>
      </c>
      <c r="C36" s="35" t="s">
        <v>489</v>
      </c>
      <c r="D36" s="35" t="s">
        <v>660</v>
      </c>
      <c r="E36" s="35" t="s">
        <v>661</v>
      </c>
      <c r="F36" s="35" t="s">
        <v>495</v>
      </c>
      <c r="G36" s="35" t="s">
        <v>296</v>
      </c>
      <c r="H36" s="38">
        <v>3.9500000000000001E-4</v>
      </c>
      <c r="I36" s="38">
        <v>4.75E-4</v>
      </c>
      <c r="J36" s="38">
        <v>2.5999999999999998E-5</v>
      </c>
      <c r="K36" s="38">
        <v>0.99475001526158369</v>
      </c>
      <c r="L36" s="38">
        <v>1</v>
      </c>
      <c r="M36" s="38">
        <v>3.9500000000000001E-4</v>
      </c>
      <c r="N36" s="38">
        <v>4.75E-4</v>
      </c>
      <c r="O36" s="38">
        <v>2.5999999999999998E-5</v>
      </c>
    </row>
    <row r="37" spans="1:15" outlineLevel="2" x14ac:dyDescent="0.35">
      <c r="A37" s="35" t="s">
        <v>644</v>
      </c>
      <c r="B37" s="35" t="s">
        <v>488</v>
      </c>
      <c r="C37" s="35" t="s">
        <v>489</v>
      </c>
      <c r="D37" s="35" t="s">
        <v>660</v>
      </c>
      <c r="E37" s="35" t="s">
        <v>661</v>
      </c>
      <c r="F37" s="35" t="s">
        <v>496</v>
      </c>
      <c r="G37" s="35" t="s">
        <v>306</v>
      </c>
      <c r="H37" s="38">
        <v>0</v>
      </c>
      <c r="I37" s="38">
        <v>0</v>
      </c>
      <c r="J37" s="38">
        <v>9.8399999999999998E-3</v>
      </c>
      <c r="K37" s="38">
        <v>0.99475001526158369</v>
      </c>
      <c r="L37" s="38">
        <v>1</v>
      </c>
      <c r="M37" s="38">
        <v>0</v>
      </c>
      <c r="N37" s="38">
        <v>0</v>
      </c>
      <c r="O37" s="38">
        <v>9.8399999999999998E-3</v>
      </c>
    </row>
    <row r="38" spans="1:15" outlineLevel="2" x14ac:dyDescent="0.35">
      <c r="A38" s="35" t="s">
        <v>644</v>
      </c>
      <c r="B38" s="35" t="s">
        <v>488</v>
      </c>
      <c r="C38" s="35" t="s">
        <v>489</v>
      </c>
      <c r="D38" s="35" t="s">
        <v>660</v>
      </c>
      <c r="E38" s="35" t="s">
        <v>661</v>
      </c>
      <c r="F38" s="35" t="s">
        <v>497</v>
      </c>
      <c r="G38" s="35" t="s">
        <v>306</v>
      </c>
      <c r="H38" s="38">
        <v>0</v>
      </c>
      <c r="I38" s="38">
        <v>0</v>
      </c>
      <c r="J38" s="38">
        <v>1.4964999999999999E-2</v>
      </c>
      <c r="K38" s="38">
        <v>0.99475001526158369</v>
      </c>
      <c r="L38" s="38">
        <v>1</v>
      </c>
      <c r="M38" s="38">
        <v>0</v>
      </c>
      <c r="N38" s="38">
        <v>0</v>
      </c>
      <c r="O38" s="38">
        <v>1.4964999999999999E-2</v>
      </c>
    </row>
    <row r="39" spans="1:15" outlineLevel="2" x14ac:dyDescent="0.35">
      <c r="A39" s="35" t="s">
        <v>644</v>
      </c>
      <c r="B39" s="35" t="s">
        <v>488</v>
      </c>
      <c r="C39" s="35" t="s">
        <v>489</v>
      </c>
      <c r="D39" s="35" t="s">
        <v>660</v>
      </c>
      <c r="E39" s="35" t="s">
        <v>661</v>
      </c>
      <c r="F39" s="35" t="s">
        <v>498</v>
      </c>
      <c r="G39" s="35" t="s">
        <v>306</v>
      </c>
      <c r="H39" s="38">
        <v>0</v>
      </c>
      <c r="I39" s="38">
        <v>0</v>
      </c>
      <c r="J39" s="38">
        <v>5.4000000000000001E-4</v>
      </c>
      <c r="K39" s="38">
        <v>0.99475001526158369</v>
      </c>
      <c r="L39" s="38">
        <v>1</v>
      </c>
      <c r="M39" s="38">
        <v>0</v>
      </c>
      <c r="N39" s="38">
        <v>0</v>
      </c>
      <c r="O39" s="38">
        <v>5.4000000000000001E-4</v>
      </c>
    </row>
    <row r="40" spans="1:15" outlineLevel="2" x14ac:dyDescent="0.35">
      <c r="A40" s="35" t="s">
        <v>644</v>
      </c>
      <c r="B40" s="35" t="s">
        <v>488</v>
      </c>
      <c r="C40" s="35" t="s">
        <v>489</v>
      </c>
      <c r="D40" s="35" t="s">
        <v>660</v>
      </c>
      <c r="E40" s="35" t="s">
        <v>661</v>
      </c>
      <c r="F40" s="35" t="s">
        <v>499</v>
      </c>
      <c r="G40" s="35" t="s">
        <v>306</v>
      </c>
      <c r="H40" s="38">
        <v>0</v>
      </c>
      <c r="I40" s="38">
        <v>0</v>
      </c>
      <c r="J40" s="38">
        <v>1.25E-4</v>
      </c>
      <c r="K40" s="38">
        <v>0.99475001526158369</v>
      </c>
      <c r="L40" s="38">
        <v>1</v>
      </c>
      <c r="M40" s="38">
        <v>0</v>
      </c>
      <c r="N40" s="38">
        <v>0</v>
      </c>
      <c r="O40" s="38">
        <v>1.25E-4</v>
      </c>
    </row>
    <row r="41" spans="1:15" outlineLevel="2" x14ac:dyDescent="0.35">
      <c r="A41" s="35" t="s">
        <v>644</v>
      </c>
      <c r="B41" s="35" t="s">
        <v>488</v>
      </c>
      <c r="C41" s="35" t="s">
        <v>489</v>
      </c>
      <c r="D41" s="35" t="s">
        <v>660</v>
      </c>
      <c r="E41" s="35" t="s">
        <v>661</v>
      </c>
      <c r="F41" s="35" t="s">
        <v>500</v>
      </c>
      <c r="G41" s="35" t="s">
        <v>306</v>
      </c>
      <c r="H41" s="38">
        <v>0</v>
      </c>
      <c r="I41" s="38">
        <v>0</v>
      </c>
      <c r="J41" s="38">
        <v>1.2515E-3</v>
      </c>
      <c r="K41" s="38">
        <v>0.99475001526158369</v>
      </c>
      <c r="L41" s="38">
        <v>1</v>
      </c>
      <c r="M41" s="38">
        <v>0</v>
      </c>
      <c r="N41" s="38">
        <v>0</v>
      </c>
      <c r="O41" s="38">
        <v>1.2515E-3</v>
      </c>
    </row>
    <row r="42" spans="1:15" outlineLevel="2" x14ac:dyDescent="0.35">
      <c r="A42" s="35" t="s">
        <v>644</v>
      </c>
      <c r="B42" s="35" t="s">
        <v>488</v>
      </c>
      <c r="C42" s="35" t="s">
        <v>489</v>
      </c>
      <c r="D42" s="35" t="s">
        <v>660</v>
      </c>
      <c r="E42" s="35" t="s">
        <v>661</v>
      </c>
      <c r="F42" s="35" t="s">
        <v>501</v>
      </c>
      <c r="G42" s="35" t="s">
        <v>306</v>
      </c>
      <c r="H42" s="38">
        <v>0</v>
      </c>
      <c r="I42" s="38">
        <v>0</v>
      </c>
      <c r="J42" s="38">
        <v>8.3350000000000004E-3</v>
      </c>
      <c r="K42" s="38">
        <v>0.99475001526158369</v>
      </c>
      <c r="L42" s="38">
        <v>1</v>
      </c>
      <c r="M42" s="38">
        <v>0</v>
      </c>
      <c r="N42" s="38">
        <v>0</v>
      </c>
      <c r="O42" s="38">
        <v>8.3350000000000004E-3</v>
      </c>
    </row>
    <row r="43" spans="1:15" outlineLevel="2" x14ac:dyDescent="0.35">
      <c r="A43" s="35" t="s">
        <v>644</v>
      </c>
      <c r="B43" s="35" t="s">
        <v>488</v>
      </c>
      <c r="C43" s="35" t="s">
        <v>489</v>
      </c>
      <c r="D43" s="35" t="s">
        <v>660</v>
      </c>
      <c r="E43" s="35" t="s">
        <v>661</v>
      </c>
      <c r="F43" s="35" t="s">
        <v>502</v>
      </c>
      <c r="G43" s="35" t="s">
        <v>306</v>
      </c>
      <c r="H43" s="38">
        <v>0</v>
      </c>
      <c r="I43" s="38">
        <v>0</v>
      </c>
      <c r="J43" s="38">
        <v>6.0415E-3</v>
      </c>
      <c r="K43" s="38">
        <v>0.99475001526158369</v>
      </c>
      <c r="L43" s="38">
        <v>1</v>
      </c>
      <c r="M43" s="38">
        <v>0</v>
      </c>
      <c r="N43" s="38">
        <v>0</v>
      </c>
      <c r="O43" s="38">
        <v>6.0415E-3</v>
      </c>
    </row>
    <row r="44" spans="1:15" outlineLevel="2" x14ac:dyDescent="0.35">
      <c r="A44" s="35" t="s">
        <v>644</v>
      </c>
      <c r="B44" s="35" t="s">
        <v>488</v>
      </c>
      <c r="C44" s="35" t="s">
        <v>489</v>
      </c>
      <c r="D44" s="35" t="s">
        <v>660</v>
      </c>
      <c r="E44" s="35" t="s">
        <v>661</v>
      </c>
      <c r="F44" s="35" t="s">
        <v>503</v>
      </c>
      <c r="G44" s="35" t="s">
        <v>306</v>
      </c>
      <c r="H44" s="38">
        <v>0</v>
      </c>
      <c r="I44" s="38">
        <v>0</v>
      </c>
      <c r="J44" s="38">
        <v>2.1405E-2</v>
      </c>
      <c r="K44" s="38">
        <v>0.99475001526158369</v>
      </c>
      <c r="L44" s="38">
        <v>1</v>
      </c>
      <c r="M44" s="38">
        <v>0</v>
      </c>
      <c r="N44" s="38">
        <v>0</v>
      </c>
      <c r="O44" s="38">
        <v>2.1405E-2</v>
      </c>
    </row>
    <row r="45" spans="1:15" outlineLevel="2" x14ac:dyDescent="0.35">
      <c r="A45" s="35" t="s">
        <v>644</v>
      </c>
      <c r="B45" s="35" t="s">
        <v>488</v>
      </c>
      <c r="C45" s="35" t="s">
        <v>489</v>
      </c>
      <c r="D45" s="35" t="s">
        <v>660</v>
      </c>
      <c r="E45" s="35" t="s">
        <v>661</v>
      </c>
      <c r="F45" s="35" t="s">
        <v>504</v>
      </c>
      <c r="G45" s="35" t="s">
        <v>306</v>
      </c>
      <c r="H45" s="38">
        <v>0</v>
      </c>
      <c r="I45" s="38">
        <v>0</v>
      </c>
      <c r="J45" s="38">
        <v>3.4000000000000002E-4</v>
      </c>
      <c r="K45" s="38">
        <v>0.99475001526158369</v>
      </c>
      <c r="L45" s="38">
        <v>1</v>
      </c>
      <c r="M45" s="38">
        <v>0</v>
      </c>
      <c r="N45" s="38">
        <v>0</v>
      </c>
      <c r="O45" s="38">
        <v>3.4000000000000002E-4</v>
      </c>
    </row>
    <row r="46" spans="1:15" outlineLevel="2" x14ac:dyDescent="0.35">
      <c r="A46" s="35" t="s">
        <v>644</v>
      </c>
      <c r="B46" s="35" t="s">
        <v>488</v>
      </c>
      <c r="C46" s="35" t="s">
        <v>489</v>
      </c>
      <c r="D46" s="35" t="s">
        <v>660</v>
      </c>
      <c r="E46" s="35" t="s">
        <v>661</v>
      </c>
      <c r="F46" s="35" t="s">
        <v>505</v>
      </c>
      <c r="G46" s="35" t="s">
        <v>306</v>
      </c>
      <c r="H46" s="38">
        <v>0</v>
      </c>
      <c r="I46" s="38">
        <v>0</v>
      </c>
      <c r="J46" s="38">
        <v>3.4000000000000002E-4</v>
      </c>
      <c r="K46" s="38">
        <v>0.99475001526158369</v>
      </c>
      <c r="L46" s="38">
        <v>1</v>
      </c>
      <c r="M46" s="38">
        <v>0</v>
      </c>
      <c r="N46" s="38">
        <v>0</v>
      </c>
      <c r="O46" s="38">
        <v>3.4000000000000002E-4</v>
      </c>
    </row>
    <row r="47" spans="1:15" s="132" customFormat="1" outlineLevel="1" x14ac:dyDescent="0.35">
      <c r="A47" s="35"/>
      <c r="B47" s="35"/>
      <c r="C47" s="152" t="s">
        <v>912</v>
      </c>
      <c r="D47" s="35"/>
      <c r="E47" s="35"/>
      <c r="F47" s="35"/>
      <c r="G47" s="35"/>
      <c r="H47" s="38">
        <f>SUBTOTAL(9,H31:H46)</f>
        <v>2.8400000000000005E-3</v>
      </c>
      <c r="I47" s="38">
        <f>SUBTOTAL(9,I31:I46)</f>
        <v>3.3900000000000002E-3</v>
      </c>
      <c r="J47" s="38">
        <f>SUBTOTAL(9,J31:J46)</f>
        <v>6.3369000000000009E-2</v>
      </c>
      <c r="K47" s="38"/>
      <c r="L47" s="38"/>
      <c r="M47" s="38">
        <f>SUBTOTAL(9,M31:M46)</f>
        <v>2.8400000000000005E-3</v>
      </c>
      <c r="N47" s="38">
        <f>SUBTOTAL(9,N31:N46)</f>
        <v>3.3900000000000002E-3</v>
      </c>
      <c r="O47" s="38">
        <f>SUBTOTAL(9,O31:O46)</f>
        <v>6.3369000000000009E-2</v>
      </c>
    </row>
    <row r="48" spans="1:15" outlineLevel="2" x14ac:dyDescent="0.35">
      <c r="A48" s="35" t="s">
        <v>644</v>
      </c>
      <c r="B48" s="35" t="s">
        <v>506</v>
      </c>
      <c r="C48" s="35" t="s">
        <v>507</v>
      </c>
      <c r="D48" s="35" t="s">
        <v>658</v>
      </c>
      <c r="E48" s="35" t="s">
        <v>659</v>
      </c>
      <c r="F48" s="35" t="s">
        <v>508</v>
      </c>
      <c r="G48" s="35" t="s">
        <v>474</v>
      </c>
      <c r="H48" s="38">
        <v>0</v>
      </c>
      <c r="I48" s="38">
        <v>0</v>
      </c>
      <c r="J48" s="38">
        <v>1.1800000000000001E-2</v>
      </c>
      <c r="K48" s="38">
        <v>1.109848110441173</v>
      </c>
      <c r="L48" s="38">
        <v>1.109848110441173</v>
      </c>
      <c r="M48" s="38">
        <v>0</v>
      </c>
      <c r="N48" s="38">
        <v>0</v>
      </c>
      <c r="O48" s="38">
        <v>1.3096207703205843E-2</v>
      </c>
    </row>
    <row r="49" spans="1:15" s="132" customFormat="1" outlineLevel="1" x14ac:dyDescent="0.35">
      <c r="A49" s="35"/>
      <c r="B49" s="35"/>
      <c r="C49" s="152" t="s">
        <v>913</v>
      </c>
      <c r="D49" s="35"/>
      <c r="E49" s="35"/>
      <c r="F49" s="35"/>
      <c r="G49" s="35"/>
      <c r="H49" s="38">
        <f>SUBTOTAL(9,H48:H48)</f>
        <v>0</v>
      </c>
      <c r="I49" s="38">
        <f>SUBTOTAL(9,I48:I48)</f>
        <v>0</v>
      </c>
      <c r="J49" s="38">
        <f>SUBTOTAL(9,J48:J48)</f>
        <v>1.1800000000000001E-2</v>
      </c>
      <c r="K49" s="38"/>
      <c r="L49" s="38"/>
      <c r="M49" s="38">
        <f>SUBTOTAL(9,M48:M48)</f>
        <v>0</v>
      </c>
      <c r="N49" s="38">
        <f>SUBTOTAL(9,N48:N48)</f>
        <v>0</v>
      </c>
      <c r="O49" s="38">
        <f>SUBTOTAL(9,O48:O48)</f>
        <v>1.3096207703205843E-2</v>
      </c>
    </row>
    <row r="50" spans="1:15" outlineLevel="2" x14ac:dyDescent="0.35">
      <c r="A50" s="35" t="s">
        <v>644</v>
      </c>
      <c r="B50" s="35" t="s">
        <v>509</v>
      </c>
      <c r="C50" s="35" t="s">
        <v>510</v>
      </c>
      <c r="D50" s="35" t="s">
        <v>649</v>
      </c>
      <c r="E50" s="35" t="s">
        <v>650</v>
      </c>
      <c r="F50" s="35" t="s">
        <v>511</v>
      </c>
      <c r="G50" s="35" t="s">
        <v>297</v>
      </c>
      <c r="H50" s="38">
        <v>8.3000000000000004E-2</v>
      </c>
      <c r="I50" s="38">
        <v>2.6449999999999998E-2</v>
      </c>
      <c r="J50" s="38">
        <v>1.54E-2</v>
      </c>
      <c r="K50" s="38">
        <v>0.94959176428824954</v>
      </c>
      <c r="L50" s="38">
        <v>1</v>
      </c>
      <c r="M50" s="38">
        <v>8.3000000000000004E-2</v>
      </c>
      <c r="N50" s="38">
        <v>2.6449999999999998E-2</v>
      </c>
      <c r="O50" s="38">
        <v>1.54E-2</v>
      </c>
    </row>
    <row r="51" spans="1:15" outlineLevel="2" x14ac:dyDescent="0.35">
      <c r="A51" s="35" t="s">
        <v>644</v>
      </c>
      <c r="B51" s="35" t="s">
        <v>509</v>
      </c>
      <c r="C51" s="35" t="s">
        <v>510</v>
      </c>
      <c r="D51" s="35" t="s">
        <v>649</v>
      </c>
      <c r="E51" s="35" t="s">
        <v>650</v>
      </c>
      <c r="F51" s="35" t="s">
        <v>512</v>
      </c>
      <c r="G51" s="35" t="s">
        <v>304</v>
      </c>
      <c r="H51" s="38">
        <v>5.9349999999999993E-3</v>
      </c>
      <c r="I51" s="38">
        <v>4.0284999999999994E-2</v>
      </c>
      <c r="J51" s="38">
        <v>2.7100000000000002E-3</v>
      </c>
      <c r="K51" s="38">
        <v>0.94959176428824954</v>
      </c>
      <c r="L51" s="38">
        <v>1</v>
      </c>
      <c r="M51" s="38">
        <v>5.9349999999999993E-3</v>
      </c>
      <c r="N51" s="38">
        <v>4.0284999999999994E-2</v>
      </c>
      <c r="O51" s="38">
        <v>2.7100000000000002E-3</v>
      </c>
    </row>
    <row r="52" spans="1:15" s="132" customFormat="1" outlineLevel="1" x14ac:dyDescent="0.35">
      <c r="A52" s="35"/>
      <c r="B52" s="35"/>
      <c r="C52" s="152" t="s">
        <v>914</v>
      </c>
      <c r="D52" s="35"/>
      <c r="E52" s="35"/>
      <c r="F52" s="35"/>
      <c r="G52" s="35"/>
      <c r="H52" s="38">
        <f>SUBTOTAL(9,H50:H51)</f>
        <v>8.8935E-2</v>
      </c>
      <c r="I52" s="38">
        <f>SUBTOTAL(9,I50:I51)</f>
        <v>6.6734999999999989E-2</v>
      </c>
      <c r="J52" s="38">
        <f>SUBTOTAL(9,J50:J51)</f>
        <v>1.8110000000000001E-2</v>
      </c>
      <c r="K52" s="38"/>
      <c r="L52" s="38"/>
      <c r="M52" s="38">
        <f>SUBTOTAL(9,M50:M51)</f>
        <v>8.8935E-2</v>
      </c>
      <c r="N52" s="38">
        <f>SUBTOTAL(9,N50:N51)</f>
        <v>6.6734999999999989E-2</v>
      </c>
      <c r="O52" s="38">
        <f>SUBTOTAL(9,O50:O51)</f>
        <v>1.8110000000000001E-2</v>
      </c>
    </row>
    <row r="53" spans="1:15" outlineLevel="2" x14ac:dyDescent="0.35">
      <c r="A53" s="35" t="s">
        <v>644</v>
      </c>
      <c r="B53" s="35" t="s">
        <v>513</v>
      </c>
      <c r="C53" s="35" t="s">
        <v>514</v>
      </c>
      <c r="D53" s="35" t="s">
        <v>651</v>
      </c>
      <c r="E53" s="35" t="s">
        <v>652</v>
      </c>
      <c r="F53" s="35" t="s">
        <v>515</v>
      </c>
      <c r="G53" s="35" t="s">
        <v>458</v>
      </c>
      <c r="H53" s="38">
        <v>1.4999999999999999E-2</v>
      </c>
      <c r="I53" s="38">
        <v>0.06</v>
      </c>
      <c r="J53" s="38">
        <v>5.9999999999999995E-4</v>
      </c>
      <c r="K53" s="38">
        <v>0.87654562338106812</v>
      </c>
      <c r="L53" s="38">
        <v>1</v>
      </c>
      <c r="M53" s="38">
        <v>1.4999999999999999E-2</v>
      </c>
      <c r="N53" s="38">
        <v>0.06</v>
      </c>
      <c r="O53" s="38">
        <v>5.9999999999999995E-4</v>
      </c>
    </row>
    <row r="54" spans="1:15" outlineLevel="2" x14ac:dyDescent="0.35">
      <c r="A54" s="35" t="s">
        <v>644</v>
      </c>
      <c r="B54" s="35" t="s">
        <v>513</v>
      </c>
      <c r="C54" s="35" t="s">
        <v>514</v>
      </c>
      <c r="D54" s="35" t="s">
        <v>651</v>
      </c>
      <c r="E54" s="35" t="s">
        <v>652</v>
      </c>
      <c r="F54" s="35" t="s">
        <v>516</v>
      </c>
      <c r="G54" s="35" t="s">
        <v>296</v>
      </c>
      <c r="H54" s="38">
        <v>4.2550000000000001E-3</v>
      </c>
      <c r="I54" s="38">
        <v>5.0650000000000001E-3</v>
      </c>
      <c r="J54" s="38">
        <v>2.8000000000000003E-4</v>
      </c>
      <c r="K54" s="38">
        <v>0.87654562338106812</v>
      </c>
      <c r="L54" s="38">
        <v>1</v>
      </c>
      <c r="M54" s="38">
        <v>4.2550000000000001E-3</v>
      </c>
      <c r="N54" s="38">
        <v>5.0650000000000001E-3</v>
      </c>
      <c r="O54" s="38">
        <v>2.8000000000000003E-4</v>
      </c>
    </row>
    <row r="55" spans="1:15" outlineLevel="2" x14ac:dyDescent="0.35">
      <c r="A55" s="35" t="s">
        <v>644</v>
      </c>
      <c r="B55" s="35" t="s">
        <v>513</v>
      </c>
      <c r="C55" s="35" t="s">
        <v>514</v>
      </c>
      <c r="D55" s="35" t="s">
        <v>651</v>
      </c>
      <c r="E55" s="35" t="s">
        <v>652</v>
      </c>
      <c r="F55" s="35" t="s">
        <v>517</v>
      </c>
      <c r="G55" s="35" t="s">
        <v>298</v>
      </c>
      <c r="H55" s="38">
        <v>5.1799999999999997E-3</v>
      </c>
      <c r="I55" s="38">
        <v>2.2699999999999999E-3</v>
      </c>
      <c r="J55" s="38">
        <v>3.4000000000000002E-4</v>
      </c>
      <c r="K55" s="38">
        <v>0.87654562338106812</v>
      </c>
      <c r="L55" s="38">
        <v>1</v>
      </c>
      <c r="M55" s="38">
        <v>5.1799999999999997E-3</v>
      </c>
      <c r="N55" s="38">
        <v>2.2699999999999999E-3</v>
      </c>
      <c r="O55" s="38">
        <v>3.4000000000000002E-4</v>
      </c>
    </row>
    <row r="56" spans="1:15" outlineLevel="2" x14ac:dyDescent="0.35">
      <c r="A56" s="35" t="s">
        <v>644</v>
      </c>
      <c r="B56" s="35" t="s">
        <v>513</v>
      </c>
      <c r="C56" s="35" t="s">
        <v>514</v>
      </c>
      <c r="D56" s="35" t="s">
        <v>651</v>
      </c>
      <c r="E56" s="35" t="s">
        <v>652</v>
      </c>
      <c r="F56" s="35" t="s">
        <v>518</v>
      </c>
      <c r="G56" s="35" t="s">
        <v>298</v>
      </c>
      <c r="H56" s="38">
        <v>4.5250000000000004E-3</v>
      </c>
      <c r="I56" s="38">
        <v>1.9850000000000002E-3</v>
      </c>
      <c r="J56" s="38">
        <v>2.9499999999999996E-4</v>
      </c>
      <c r="K56" s="38">
        <v>0.87654562338106812</v>
      </c>
      <c r="L56" s="38">
        <v>1</v>
      </c>
      <c r="M56" s="38">
        <v>4.5250000000000004E-3</v>
      </c>
      <c r="N56" s="38">
        <v>1.9850000000000002E-3</v>
      </c>
      <c r="O56" s="38">
        <v>2.9499999999999996E-4</v>
      </c>
    </row>
    <row r="57" spans="1:15" outlineLevel="2" x14ac:dyDescent="0.35">
      <c r="A57" s="35" t="s">
        <v>644</v>
      </c>
      <c r="B57" s="35" t="s">
        <v>513</v>
      </c>
      <c r="C57" s="35" t="s">
        <v>514</v>
      </c>
      <c r="D57" s="35" t="s">
        <v>651</v>
      </c>
      <c r="E57" s="35" t="s">
        <v>652</v>
      </c>
      <c r="F57" s="35" t="s">
        <v>519</v>
      </c>
      <c r="G57" s="35" t="s">
        <v>520</v>
      </c>
      <c r="H57" s="38">
        <v>0</v>
      </c>
      <c r="I57" s="38">
        <v>0</v>
      </c>
      <c r="J57" s="38">
        <v>4.4500000000000003E-4</v>
      </c>
      <c r="K57" s="38">
        <v>0.87654562338106812</v>
      </c>
      <c r="L57" s="38">
        <v>1</v>
      </c>
      <c r="M57" s="38">
        <v>0</v>
      </c>
      <c r="N57" s="38">
        <v>0</v>
      </c>
      <c r="O57" s="38">
        <v>4.4500000000000003E-4</v>
      </c>
    </row>
    <row r="58" spans="1:15" outlineLevel="2" x14ac:dyDescent="0.35">
      <c r="A58" s="35" t="s">
        <v>644</v>
      </c>
      <c r="B58" s="35" t="s">
        <v>513</v>
      </c>
      <c r="C58" s="35" t="s">
        <v>514</v>
      </c>
      <c r="D58" s="35" t="s">
        <v>651</v>
      </c>
      <c r="E58" s="35" t="s">
        <v>652</v>
      </c>
      <c r="F58" s="35" t="s">
        <v>521</v>
      </c>
      <c r="G58" s="35" t="s">
        <v>522</v>
      </c>
      <c r="H58" s="38">
        <v>1.3849999999999999E-3</v>
      </c>
      <c r="I58" s="38">
        <v>2.4005000000000003E-3</v>
      </c>
      <c r="J58" s="38">
        <v>2.5800000000000003E-3</v>
      </c>
      <c r="K58" s="38">
        <v>0.87654562338106812</v>
      </c>
      <c r="L58" s="38">
        <v>1</v>
      </c>
      <c r="M58" s="38">
        <v>1.3849999999999999E-3</v>
      </c>
      <c r="N58" s="38">
        <v>2.4005000000000003E-3</v>
      </c>
      <c r="O58" s="38">
        <v>2.5800000000000003E-3</v>
      </c>
    </row>
    <row r="59" spans="1:15" outlineLevel="2" x14ac:dyDescent="0.35">
      <c r="A59" s="35" t="s">
        <v>644</v>
      </c>
      <c r="B59" s="35" t="s">
        <v>513</v>
      </c>
      <c r="C59" s="35" t="s">
        <v>514</v>
      </c>
      <c r="D59" s="35" t="s">
        <v>651</v>
      </c>
      <c r="E59" s="35" t="s">
        <v>652</v>
      </c>
      <c r="F59" s="35" t="s">
        <v>523</v>
      </c>
      <c r="G59" s="35" t="s">
        <v>524</v>
      </c>
      <c r="H59" s="38">
        <v>1.14E-3</v>
      </c>
      <c r="I59" s="38">
        <v>1.9750000000000002E-3</v>
      </c>
      <c r="J59" s="38">
        <v>3.2400000000000003E-3</v>
      </c>
      <c r="K59" s="38">
        <v>0.87654562338106812</v>
      </c>
      <c r="L59" s="38">
        <v>1</v>
      </c>
      <c r="M59" s="38">
        <v>1.14E-3</v>
      </c>
      <c r="N59" s="38">
        <v>1.9750000000000002E-3</v>
      </c>
      <c r="O59" s="38">
        <v>3.2400000000000003E-3</v>
      </c>
    </row>
    <row r="60" spans="1:15" outlineLevel="2" x14ac:dyDescent="0.35">
      <c r="A60" s="35" t="s">
        <v>644</v>
      </c>
      <c r="B60" s="35" t="s">
        <v>513</v>
      </c>
      <c r="C60" s="35" t="s">
        <v>514</v>
      </c>
      <c r="D60" s="35" t="s">
        <v>651</v>
      </c>
      <c r="E60" s="35" t="s">
        <v>652</v>
      </c>
      <c r="F60" s="35" t="s">
        <v>525</v>
      </c>
      <c r="G60" s="35" t="s">
        <v>526</v>
      </c>
      <c r="H60" s="38">
        <v>0</v>
      </c>
      <c r="I60" s="38">
        <v>0</v>
      </c>
      <c r="J60" s="38">
        <v>2.7190000000000005E-4</v>
      </c>
      <c r="K60" s="38">
        <v>0.87654562338106812</v>
      </c>
      <c r="L60" s="38">
        <v>1</v>
      </c>
      <c r="M60" s="38">
        <v>0</v>
      </c>
      <c r="N60" s="38">
        <v>0</v>
      </c>
      <c r="O60" s="38">
        <v>2.7190000000000005E-4</v>
      </c>
    </row>
    <row r="61" spans="1:15" outlineLevel="2" x14ac:dyDescent="0.35">
      <c r="A61" s="35" t="s">
        <v>644</v>
      </c>
      <c r="B61" s="35" t="s">
        <v>513</v>
      </c>
      <c r="C61" s="35" t="s">
        <v>514</v>
      </c>
      <c r="D61" s="35" t="s">
        <v>651</v>
      </c>
      <c r="E61" s="35" t="s">
        <v>652</v>
      </c>
      <c r="F61" s="35" t="s">
        <v>527</v>
      </c>
      <c r="G61" s="35" t="s">
        <v>528</v>
      </c>
      <c r="H61" s="38">
        <v>2.1215000000000001E-2</v>
      </c>
      <c r="I61" s="38">
        <v>3.6770000000000004E-2</v>
      </c>
      <c r="J61" s="38">
        <v>2.4250000000000001E-3</v>
      </c>
      <c r="K61" s="38">
        <v>0.87654562338106812</v>
      </c>
      <c r="L61" s="38">
        <v>1</v>
      </c>
      <c r="M61" s="38">
        <v>2.1215000000000001E-2</v>
      </c>
      <c r="N61" s="38">
        <v>3.6770000000000004E-2</v>
      </c>
      <c r="O61" s="38">
        <v>2.4250000000000001E-3</v>
      </c>
    </row>
    <row r="62" spans="1:15" outlineLevel="2" x14ac:dyDescent="0.35">
      <c r="A62" s="35" t="s">
        <v>644</v>
      </c>
      <c r="B62" s="35" t="s">
        <v>513</v>
      </c>
      <c r="C62" s="35" t="s">
        <v>514</v>
      </c>
      <c r="D62" s="35" t="s">
        <v>651</v>
      </c>
      <c r="E62" s="35" t="s">
        <v>652</v>
      </c>
      <c r="F62" s="35" t="s">
        <v>529</v>
      </c>
      <c r="G62" s="35" t="s">
        <v>474</v>
      </c>
      <c r="H62" s="38">
        <v>0</v>
      </c>
      <c r="I62" s="38">
        <v>0</v>
      </c>
      <c r="J62" s="38">
        <v>4.8000000000000001E-5</v>
      </c>
      <c r="K62" s="38">
        <v>0.87654562338106812</v>
      </c>
      <c r="L62" s="38">
        <v>1</v>
      </c>
      <c r="M62" s="38">
        <v>0</v>
      </c>
      <c r="N62" s="38">
        <v>0</v>
      </c>
      <c r="O62" s="38">
        <v>4.8000000000000001E-5</v>
      </c>
    </row>
    <row r="63" spans="1:15" outlineLevel="2" x14ac:dyDescent="0.35">
      <c r="A63" s="35" t="s">
        <v>644</v>
      </c>
      <c r="B63" s="35" t="s">
        <v>513</v>
      </c>
      <c r="C63" s="35" t="s">
        <v>514</v>
      </c>
      <c r="D63" s="35" t="s">
        <v>651</v>
      </c>
      <c r="E63" s="35" t="s">
        <v>652</v>
      </c>
      <c r="F63" s="35" t="s">
        <v>530</v>
      </c>
      <c r="G63" s="35" t="s">
        <v>520</v>
      </c>
      <c r="H63" s="38">
        <v>3.715E-3</v>
      </c>
      <c r="I63" s="38">
        <v>3.9300000000000003E-3</v>
      </c>
      <c r="J63" s="38">
        <v>2.251E-4</v>
      </c>
      <c r="K63" s="38">
        <v>0.87654562338106812</v>
      </c>
      <c r="L63" s="38">
        <v>1</v>
      </c>
      <c r="M63" s="38">
        <v>3.715E-3</v>
      </c>
      <c r="N63" s="38">
        <v>3.9300000000000003E-3</v>
      </c>
      <c r="O63" s="38">
        <v>2.251E-4</v>
      </c>
    </row>
    <row r="64" spans="1:15" outlineLevel="2" x14ac:dyDescent="0.35">
      <c r="A64" s="35" t="s">
        <v>644</v>
      </c>
      <c r="B64" s="35" t="s">
        <v>513</v>
      </c>
      <c r="C64" s="35" t="s">
        <v>514</v>
      </c>
      <c r="D64" s="35" t="s">
        <v>651</v>
      </c>
      <c r="E64" s="35" t="s">
        <v>652</v>
      </c>
      <c r="F64" s="35" t="s">
        <v>531</v>
      </c>
      <c r="G64" s="35" t="s">
        <v>532</v>
      </c>
      <c r="H64" s="38">
        <v>0</v>
      </c>
      <c r="I64" s="38">
        <v>0</v>
      </c>
      <c r="J64" s="38">
        <v>1.5204999999999998E-2</v>
      </c>
      <c r="K64" s="38">
        <v>0.87654562338106812</v>
      </c>
      <c r="L64" s="38">
        <v>1</v>
      </c>
      <c r="M64" s="38">
        <v>0</v>
      </c>
      <c r="N64" s="38">
        <v>0</v>
      </c>
      <c r="O64" s="38">
        <v>1.5204999999999998E-2</v>
      </c>
    </row>
    <row r="65" spans="1:15" outlineLevel="2" x14ac:dyDescent="0.35">
      <c r="A65" s="35" t="s">
        <v>644</v>
      </c>
      <c r="B65" s="35" t="s">
        <v>513</v>
      </c>
      <c r="C65" s="35" t="s">
        <v>514</v>
      </c>
      <c r="D65" s="35" t="s">
        <v>651</v>
      </c>
      <c r="E65" s="35" t="s">
        <v>652</v>
      </c>
      <c r="F65" s="35" t="s">
        <v>533</v>
      </c>
      <c r="G65" s="35" t="s">
        <v>534</v>
      </c>
      <c r="H65" s="38">
        <v>0</v>
      </c>
      <c r="I65" s="38">
        <v>0</v>
      </c>
      <c r="J65" s="38">
        <v>2.395E-3</v>
      </c>
      <c r="K65" s="38">
        <v>0.87654562338106812</v>
      </c>
      <c r="L65" s="38">
        <v>1</v>
      </c>
      <c r="M65" s="38">
        <v>0</v>
      </c>
      <c r="N65" s="38">
        <v>0</v>
      </c>
      <c r="O65" s="38">
        <v>2.395E-3</v>
      </c>
    </row>
    <row r="66" spans="1:15" outlineLevel="2" x14ac:dyDescent="0.35">
      <c r="A66" s="35" t="s">
        <v>644</v>
      </c>
      <c r="B66" s="35" t="s">
        <v>513</v>
      </c>
      <c r="C66" s="35" t="s">
        <v>514</v>
      </c>
      <c r="D66" s="35" t="s">
        <v>651</v>
      </c>
      <c r="E66" s="35" t="s">
        <v>652</v>
      </c>
      <c r="F66" s="35" t="s">
        <v>535</v>
      </c>
      <c r="G66" s="35" t="s">
        <v>520</v>
      </c>
      <c r="H66" s="38">
        <v>2.0800000000000003E-3</v>
      </c>
      <c r="I66" s="38">
        <v>3.6015000000000001E-3</v>
      </c>
      <c r="J66" s="38">
        <v>1.0855E-2</v>
      </c>
      <c r="K66" s="38">
        <v>0.87654562338106812</v>
      </c>
      <c r="L66" s="38">
        <v>1</v>
      </c>
      <c r="M66" s="38">
        <v>2.0800000000000003E-3</v>
      </c>
      <c r="N66" s="38">
        <v>3.6015000000000001E-3</v>
      </c>
      <c r="O66" s="38">
        <v>1.0855E-2</v>
      </c>
    </row>
    <row r="67" spans="1:15" outlineLevel="2" x14ac:dyDescent="0.35">
      <c r="A67" s="35" t="s">
        <v>644</v>
      </c>
      <c r="B67" s="35" t="s">
        <v>513</v>
      </c>
      <c r="C67" s="35" t="s">
        <v>514</v>
      </c>
      <c r="D67" s="35" t="s">
        <v>651</v>
      </c>
      <c r="E67" s="35" t="s">
        <v>652</v>
      </c>
      <c r="F67" s="35" t="s">
        <v>536</v>
      </c>
      <c r="G67" s="35" t="s">
        <v>520</v>
      </c>
      <c r="H67" s="38">
        <v>1.1950000000000001E-3</v>
      </c>
      <c r="I67" s="38">
        <v>2.0699999999999998E-3</v>
      </c>
      <c r="J67" s="38">
        <v>4.3499999999999997E-3</v>
      </c>
      <c r="K67" s="38">
        <v>0.87654562338106812</v>
      </c>
      <c r="L67" s="38">
        <v>1</v>
      </c>
      <c r="M67" s="38">
        <v>1.1950000000000001E-3</v>
      </c>
      <c r="N67" s="38">
        <v>2.0699999999999998E-3</v>
      </c>
      <c r="O67" s="38">
        <v>4.3499999999999997E-3</v>
      </c>
    </row>
    <row r="68" spans="1:15" outlineLevel="2" x14ac:dyDescent="0.35">
      <c r="A68" s="35" t="s">
        <v>644</v>
      </c>
      <c r="B68" s="35" t="s">
        <v>513</v>
      </c>
      <c r="C68" s="35" t="s">
        <v>514</v>
      </c>
      <c r="D68" s="35" t="s">
        <v>651</v>
      </c>
      <c r="E68" s="35" t="s">
        <v>652</v>
      </c>
      <c r="F68" s="35" t="s">
        <v>537</v>
      </c>
      <c r="G68" s="35" t="s">
        <v>526</v>
      </c>
      <c r="H68" s="38">
        <v>0</v>
      </c>
      <c r="I68" s="38">
        <v>0</v>
      </c>
      <c r="J68" s="38">
        <v>3.3235000000000003E-4</v>
      </c>
      <c r="K68" s="38">
        <v>0.87654562338106812</v>
      </c>
      <c r="L68" s="38">
        <v>1</v>
      </c>
      <c r="M68" s="38">
        <v>0</v>
      </c>
      <c r="N68" s="38">
        <v>0</v>
      </c>
      <c r="O68" s="38">
        <v>3.3235000000000003E-4</v>
      </c>
    </row>
    <row r="69" spans="1:15" outlineLevel="2" x14ac:dyDescent="0.35">
      <c r="A69" s="35" t="s">
        <v>644</v>
      </c>
      <c r="B69" s="35" t="s">
        <v>513</v>
      </c>
      <c r="C69" s="35" t="s">
        <v>514</v>
      </c>
      <c r="D69" s="35" t="s">
        <v>651</v>
      </c>
      <c r="E69" s="35" t="s">
        <v>652</v>
      </c>
      <c r="F69" s="35" t="s">
        <v>538</v>
      </c>
      <c r="G69" s="35" t="s">
        <v>539</v>
      </c>
      <c r="H69" s="38">
        <v>3.5999999999999997E-4</v>
      </c>
      <c r="I69" s="38">
        <v>6.3000000000000003E-4</v>
      </c>
      <c r="J69" s="38">
        <v>2.5000000000000001E-4</v>
      </c>
      <c r="K69" s="38">
        <v>0.87654562338106812</v>
      </c>
      <c r="L69" s="38">
        <v>1</v>
      </c>
      <c r="M69" s="38">
        <v>3.5999999999999997E-4</v>
      </c>
      <c r="N69" s="38">
        <v>6.3000000000000003E-4</v>
      </c>
      <c r="O69" s="38">
        <v>2.5000000000000001E-4</v>
      </c>
    </row>
    <row r="70" spans="1:15" outlineLevel="2" x14ac:dyDescent="0.35">
      <c r="A70" s="35" t="s">
        <v>644</v>
      </c>
      <c r="B70" s="35" t="s">
        <v>513</v>
      </c>
      <c r="C70" s="35" t="s">
        <v>514</v>
      </c>
      <c r="D70" s="35" t="s">
        <v>651</v>
      </c>
      <c r="E70" s="35" t="s">
        <v>652</v>
      </c>
      <c r="F70" s="35" t="s">
        <v>540</v>
      </c>
      <c r="G70" s="35" t="s">
        <v>539</v>
      </c>
      <c r="H70" s="38">
        <v>0</v>
      </c>
      <c r="I70" s="38">
        <v>0</v>
      </c>
      <c r="J70" s="38">
        <v>1.315E-3</v>
      </c>
      <c r="K70" s="38">
        <v>0.87654562338106812</v>
      </c>
      <c r="L70" s="38">
        <v>1</v>
      </c>
      <c r="M70" s="38">
        <v>0</v>
      </c>
      <c r="N70" s="38">
        <v>0</v>
      </c>
      <c r="O70" s="38">
        <v>1.315E-3</v>
      </c>
    </row>
    <row r="71" spans="1:15" outlineLevel="2" x14ac:dyDescent="0.35">
      <c r="A71" s="35" t="s">
        <v>644</v>
      </c>
      <c r="B71" s="35" t="s">
        <v>513</v>
      </c>
      <c r="C71" s="35" t="s">
        <v>514</v>
      </c>
      <c r="D71" s="35" t="s">
        <v>651</v>
      </c>
      <c r="E71" s="35" t="s">
        <v>652</v>
      </c>
      <c r="F71" s="35" t="s">
        <v>541</v>
      </c>
      <c r="G71" s="35" t="s">
        <v>539</v>
      </c>
      <c r="H71" s="38">
        <v>0</v>
      </c>
      <c r="I71" s="38">
        <v>0</v>
      </c>
      <c r="J71" s="38">
        <v>1.635E-3</v>
      </c>
      <c r="K71" s="38">
        <v>0.87654562338106812</v>
      </c>
      <c r="L71" s="38">
        <v>1</v>
      </c>
      <c r="M71" s="38">
        <v>0</v>
      </c>
      <c r="N71" s="38">
        <v>0</v>
      </c>
      <c r="O71" s="38">
        <v>1.635E-3</v>
      </c>
    </row>
    <row r="72" spans="1:15" outlineLevel="2" x14ac:dyDescent="0.35">
      <c r="A72" s="35" t="s">
        <v>644</v>
      </c>
      <c r="B72" s="35" t="s">
        <v>513</v>
      </c>
      <c r="C72" s="35" t="s">
        <v>514</v>
      </c>
      <c r="D72" s="35" t="s">
        <v>651</v>
      </c>
      <c r="E72" s="35" t="s">
        <v>652</v>
      </c>
      <c r="F72" s="35" t="s">
        <v>542</v>
      </c>
      <c r="G72" s="35" t="s">
        <v>539</v>
      </c>
      <c r="H72" s="38">
        <v>0</v>
      </c>
      <c r="I72" s="38">
        <v>0</v>
      </c>
      <c r="J72" s="38">
        <v>1.8700000000000001E-3</v>
      </c>
      <c r="K72" s="38">
        <v>0.87654562338106812</v>
      </c>
      <c r="L72" s="38">
        <v>1</v>
      </c>
      <c r="M72" s="38">
        <v>0</v>
      </c>
      <c r="N72" s="38">
        <v>0</v>
      </c>
      <c r="O72" s="38">
        <v>1.8700000000000001E-3</v>
      </c>
    </row>
    <row r="73" spans="1:15" outlineLevel="2" x14ac:dyDescent="0.35">
      <c r="A73" s="35" t="s">
        <v>644</v>
      </c>
      <c r="B73" s="35" t="s">
        <v>513</v>
      </c>
      <c r="C73" s="35" t="s">
        <v>514</v>
      </c>
      <c r="D73" s="35" t="s">
        <v>651</v>
      </c>
      <c r="E73" s="35" t="s">
        <v>652</v>
      </c>
      <c r="F73" s="35" t="s">
        <v>543</v>
      </c>
      <c r="G73" s="35" t="s">
        <v>539</v>
      </c>
      <c r="H73" s="38">
        <v>0</v>
      </c>
      <c r="I73" s="38">
        <v>0</v>
      </c>
      <c r="J73" s="38">
        <v>1.8450000000000001E-3</v>
      </c>
      <c r="K73" s="38">
        <v>0.87654562338106812</v>
      </c>
      <c r="L73" s="38">
        <v>1</v>
      </c>
      <c r="M73" s="38">
        <v>0</v>
      </c>
      <c r="N73" s="38">
        <v>0</v>
      </c>
      <c r="O73" s="38">
        <v>1.8450000000000001E-3</v>
      </c>
    </row>
    <row r="74" spans="1:15" outlineLevel="2" x14ac:dyDescent="0.35">
      <c r="A74" s="35" t="s">
        <v>644</v>
      </c>
      <c r="B74" s="35" t="s">
        <v>513</v>
      </c>
      <c r="C74" s="35" t="s">
        <v>514</v>
      </c>
      <c r="D74" s="35" t="s">
        <v>651</v>
      </c>
      <c r="E74" s="35" t="s">
        <v>652</v>
      </c>
      <c r="F74" s="35" t="s">
        <v>544</v>
      </c>
      <c r="G74" s="35" t="s">
        <v>539</v>
      </c>
      <c r="H74" s="38">
        <v>0</v>
      </c>
      <c r="I74" s="38">
        <v>0</v>
      </c>
      <c r="J74" s="38">
        <v>3.1500000000000001E-4</v>
      </c>
      <c r="K74" s="38">
        <v>0.87654562338106812</v>
      </c>
      <c r="L74" s="38">
        <v>1</v>
      </c>
      <c r="M74" s="38">
        <v>0</v>
      </c>
      <c r="N74" s="38">
        <v>0</v>
      </c>
      <c r="O74" s="38">
        <v>3.1500000000000001E-4</v>
      </c>
    </row>
    <row r="75" spans="1:15" outlineLevel="2" x14ac:dyDescent="0.35">
      <c r="A75" s="35" t="s">
        <v>644</v>
      </c>
      <c r="B75" s="35" t="s">
        <v>513</v>
      </c>
      <c r="C75" s="35" t="s">
        <v>514</v>
      </c>
      <c r="D75" s="35" t="s">
        <v>651</v>
      </c>
      <c r="E75" s="35" t="s">
        <v>652</v>
      </c>
      <c r="F75" s="35" t="s">
        <v>545</v>
      </c>
      <c r="G75" s="35" t="s">
        <v>539</v>
      </c>
      <c r="H75" s="38">
        <v>0</v>
      </c>
      <c r="I75" s="38">
        <v>0</v>
      </c>
      <c r="J75" s="38">
        <v>5.4500000000000002E-4</v>
      </c>
      <c r="K75" s="38">
        <v>0.87654562338106812</v>
      </c>
      <c r="L75" s="38">
        <v>1</v>
      </c>
      <c r="M75" s="38">
        <v>0</v>
      </c>
      <c r="N75" s="38">
        <v>0</v>
      </c>
      <c r="O75" s="38">
        <v>5.4500000000000002E-4</v>
      </c>
    </row>
    <row r="76" spans="1:15" outlineLevel="2" x14ac:dyDescent="0.35">
      <c r="A76" s="35" t="s">
        <v>644</v>
      </c>
      <c r="B76" s="35" t="s">
        <v>513</v>
      </c>
      <c r="C76" s="35" t="s">
        <v>514</v>
      </c>
      <c r="D76" s="35" t="s">
        <v>651</v>
      </c>
      <c r="E76" s="35" t="s">
        <v>652</v>
      </c>
      <c r="F76" s="35" t="s">
        <v>546</v>
      </c>
      <c r="G76" s="35" t="s">
        <v>539</v>
      </c>
      <c r="H76" s="38">
        <v>0</v>
      </c>
      <c r="I76" s="38">
        <v>0</v>
      </c>
      <c r="J76" s="38">
        <v>9.0649999999999997E-4</v>
      </c>
      <c r="K76" s="38">
        <v>0.87654562338106812</v>
      </c>
      <c r="L76" s="38">
        <v>1</v>
      </c>
      <c r="M76" s="38">
        <v>0</v>
      </c>
      <c r="N76" s="38">
        <v>0</v>
      </c>
      <c r="O76" s="38">
        <v>9.0649999999999997E-4</v>
      </c>
    </row>
    <row r="77" spans="1:15" outlineLevel="2" x14ac:dyDescent="0.35">
      <c r="A77" s="35" t="s">
        <v>644</v>
      </c>
      <c r="B77" s="35" t="s">
        <v>513</v>
      </c>
      <c r="C77" s="35" t="s">
        <v>514</v>
      </c>
      <c r="D77" s="35" t="s">
        <v>651</v>
      </c>
      <c r="E77" s="35" t="s">
        <v>652</v>
      </c>
      <c r="F77" s="35" t="s">
        <v>547</v>
      </c>
      <c r="G77" s="35" t="s">
        <v>539</v>
      </c>
      <c r="H77" s="38">
        <v>0</v>
      </c>
      <c r="I77" s="38">
        <v>0</v>
      </c>
      <c r="J77" s="38">
        <v>3.6499999999999998E-4</v>
      </c>
      <c r="K77" s="38">
        <v>0.87654562338106812</v>
      </c>
      <c r="L77" s="38">
        <v>1</v>
      </c>
      <c r="M77" s="38">
        <v>0</v>
      </c>
      <c r="N77" s="38">
        <v>0</v>
      </c>
      <c r="O77" s="38">
        <v>3.6499999999999998E-4</v>
      </c>
    </row>
    <row r="78" spans="1:15" outlineLevel="2" x14ac:dyDescent="0.35">
      <c r="A78" s="35" t="s">
        <v>644</v>
      </c>
      <c r="B78" s="35" t="s">
        <v>513</v>
      </c>
      <c r="C78" s="35" t="s">
        <v>514</v>
      </c>
      <c r="D78" s="35" t="s">
        <v>651</v>
      </c>
      <c r="E78" s="35" t="s">
        <v>652</v>
      </c>
      <c r="F78" s="35" t="s">
        <v>548</v>
      </c>
      <c r="G78" s="35" t="s">
        <v>539</v>
      </c>
      <c r="H78" s="38">
        <v>0</v>
      </c>
      <c r="I78" s="38">
        <v>0</v>
      </c>
      <c r="J78" s="38">
        <v>5.7000000000000003E-5</v>
      </c>
      <c r="K78" s="38">
        <v>0.87654562338106812</v>
      </c>
      <c r="L78" s="38">
        <v>1</v>
      </c>
      <c r="M78" s="38">
        <v>0</v>
      </c>
      <c r="N78" s="38">
        <v>0</v>
      </c>
      <c r="O78" s="38">
        <v>5.7000000000000003E-5</v>
      </c>
    </row>
    <row r="79" spans="1:15" outlineLevel="2" x14ac:dyDescent="0.35">
      <c r="A79" s="35" t="s">
        <v>644</v>
      </c>
      <c r="B79" s="35" t="s">
        <v>513</v>
      </c>
      <c r="C79" s="35" t="s">
        <v>514</v>
      </c>
      <c r="D79" s="35" t="s">
        <v>651</v>
      </c>
      <c r="E79" s="35" t="s">
        <v>652</v>
      </c>
      <c r="F79" s="35" t="s">
        <v>549</v>
      </c>
      <c r="G79" s="35" t="s">
        <v>520</v>
      </c>
      <c r="H79" s="38">
        <v>1.1999999999999999E-4</v>
      </c>
      <c r="I79" s="38">
        <v>2.0999999999999998E-4</v>
      </c>
      <c r="J79" s="38">
        <v>8.5950000000000002E-3</v>
      </c>
      <c r="K79" s="38">
        <v>0.87654562338106812</v>
      </c>
      <c r="L79" s="38">
        <v>1</v>
      </c>
      <c r="M79" s="38">
        <v>1.1999999999999999E-4</v>
      </c>
      <c r="N79" s="38">
        <v>2.0999999999999998E-4</v>
      </c>
      <c r="O79" s="38">
        <v>8.5950000000000002E-3</v>
      </c>
    </row>
    <row r="80" spans="1:15" outlineLevel="2" x14ac:dyDescent="0.35">
      <c r="A80" s="35" t="s">
        <v>644</v>
      </c>
      <c r="B80" s="35" t="s">
        <v>513</v>
      </c>
      <c r="C80" s="35" t="s">
        <v>514</v>
      </c>
      <c r="D80" s="35" t="s">
        <v>651</v>
      </c>
      <c r="E80" s="35" t="s">
        <v>652</v>
      </c>
      <c r="F80" s="35" t="s">
        <v>550</v>
      </c>
      <c r="G80" s="35" t="s">
        <v>299</v>
      </c>
      <c r="H80" s="38">
        <v>8.5000000000000006E-5</v>
      </c>
      <c r="I80" s="38">
        <v>3.2000000000000003E-4</v>
      </c>
      <c r="J80" s="38">
        <v>7.9999999999999996E-6</v>
      </c>
      <c r="K80" s="38">
        <v>0.87654562338106812</v>
      </c>
      <c r="L80" s="38">
        <v>1</v>
      </c>
      <c r="M80" s="38">
        <v>8.5000000000000006E-5</v>
      </c>
      <c r="N80" s="38">
        <v>3.2000000000000003E-4</v>
      </c>
      <c r="O80" s="38">
        <v>7.9999999999999996E-6</v>
      </c>
    </row>
    <row r="81" spans="1:15" s="132" customFormat="1" outlineLevel="1" x14ac:dyDescent="0.35">
      <c r="A81" s="35"/>
      <c r="B81" s="35"/>
      <c r="C81" s="152" t="s">
        <v>915</v>
      </c>
      <c r="D81" s="35"/>
      <c r="E81" s="35"/>
      <c r="F81" s="35"/>
      <c r="G81" s="35"/>
      <c r="H81" s="38">
        <f>SUBTOTAL(9,H53:H80)</f>
        <v>6.0255000000000017E-2</v>
      </c>
      <c r="I81" s="38">
        <f>SUBTOTAL(9,I53:I80)</f>
        <v>0.121227</v>
      </c>
      <c r="J81" s="38">
        <f>SUBTOTAL(9,J53:J80)</f>
        <v>6.1593849999999992E-2</v>
      </c>
      <c r="K81" s="38"/>
      <c r="L81" s="38"/>
      <c r="M81" s="38">
        <f>SUBTOTAL(9,M53:M80)</f>
        <v>6.0255000000000017E-2</v>
      </c>
      <c r="N81" s="38">
        <f>SUBTOTAL(9,N53:N80)</f>
        <v>0.121227</v>
      </c>
      <c r="O81" s="38">
        <f>SUBTOTAL(9,O53:O80)</f>
        <v>6.1593849999999992E-2</v>
      </c>
    </row>
    <row r="82" spans="1:15" outlineLevel="2" x14ac:dyDescent="0.35">
      <c r="A82" s="35" t="s">
        <v>644</v>
      </c>
      <c r="B82" s="35" t="s">
        <v>551</v>
      </c>
      <c r="C82" s="35" t="s">
        <v>552</v>
      </c>
      <c r="D82" s="35" t="s">
        <v>647</v>
      </c>
      <c r="E82" s="35" t="s">
        <v>648</v>
      </c>
      <c r="F82" s="35" t="s">
        <v>553</v>
      </c>
      <c r="G82" s="35" t="s">
        <v>298</v>
      </c>
      <c r="H82" s="38">
        <v>2.3515000000000003E-3</v>
      </c>
      <c r="I82" s="38">
        <v>2.7949999999999997E-3</v>
      </c>
      <c r="J82" s="38">
        <v>1.55E-4</v>
      </c>
      <c r="K82" s="38">
        <v>0.69391846736466689</v>
      </c>
      <c r="L82" s="38">
        <v>1</v>
      </c>
      <c r="M82" s="38">
        <v>2.3515000000000003E-3</v>
      </c>
      <c r="N82" s="38">
        <v>2.7949999999999997E-3</v>
      </c>
      <c r="O82" s="38">
        <v>1.55E-4</v>
      </c>
    </row>
    <row r="83" spans="1:15" outlineLevel="2" x14ac:dyDescent="0.35">
      <c r="A83" s="35" t="s">
        <v>644</v>
      </c>
      <c r="B83" s="35" t="s">
        <v>551</v>
      </c>
      <c r="C83" s="35" t="s">
        <v>552</v>
      </c>
      <c r="D83" s="35" t="s">
        <v>647</v>
      </c>
      <c r="E83" s="35" t="s">
        <v>648</v>
      </c>
      <c r="F83" s="35" t="s">
        <v>554</v>
      </c>
      <c r="G83" s="35" t="s">
        <v>298</v>
      </c>
      <c r="H83" s="38">
        <v>3.6999999999999999E-4</v>
      </c>
      <c r="I83" s="38">
        <v>4.4500000000000003E-4</v>
      </c>
      <c r="J83" s="38">
        <v>2.4500000000000003E-5</v>
      </c>
      <c r="K83" s="38">
        <v>0.69391846736466689</v>
      </c>
      <c r="L83" s="38">
        <v>1</v>
      </c>
      <c r="M83" s="38">
        <v>3.6999999999999999E-4</v>
      </c>
      <c r="N83" s="38">
        <v>4.4500000000000003E-4</v>
      </c>
      <c r="O83" s="38">
        <v>2.4500000000000003E-5</v>
      </c>
    </row>
    <row r="84" spans="1:15" outlineLevel="2" x14ac:dyDescent="0.35">
      <c r="A84" s="35" t="s">
        <v>644</v>
      </c>
      <c r="B84" s="35" t="s">
        <v>551</v>
      </c>
      <c r="C84" s="35" t="s">
        <v>552</v>
      </c>
      <c r="D84" s="35" t="s">
        <v>647</v>
      </c>
      <c r="E84" s="35" t="s">
        <v>648</v>
      </c>
      <c r="F84" s="35" t="s">
        <v>555</v>
      </c>
      <c r="G84" s="35" t="s">
        <v>296</v>
      </c>
      <c r="H84" s="38">
        <v>4.75E-4</v>
      </c>
      <c r="I84" s="38">
        <v>5.6999999999999998E-4</v>
      </c>
      <c r="J84" s="38">
        <v>3.1000000000000001E-5</v>
      </c>
      <c r="K84" s="38">
        <v>0.69391846736466689</v>
      </c>
      <c r="L84" s="38">
        <v>1</v>
      </c>
      <c r="M84" s="38">
        <v>4.75E-4</v>
      </c>
      <c r="N84" s="38">
        <v>5.6999999999999998E-4</v>
      </c>
      <c r="O84" s="38">
        <v>3.1000000000000001E-5</v>
      </c>
    </row>
    <row r="85" spans="1:15" outlineLevel="2" x14ac:dyDescent="0.35">
      <c r="A85" s="35" t="s">
        <v>644</v>
      </c>
      <c r="B85" s="35" t="s">
        <v>551</v>
      </c>
      <c r="C85" s="35" t="s">
        <v>552</v>
      </c>
      <c r="D85" s="35" t="s">
        <v>647</v>
      </c>
      <c r="E85" s="35" t="s">
        <v>648</v>
      </c>
      <c r="F85" s="35" t="s">
        <v>556</v>
      </c>
      <c r="G85" s="35" t="s">
        <v>296</v>
      </c>
      <c r="H85" s="38">
        <v>4.75E-4</v>
      </c>
      <c r="I85" s="38">
        <v>5.6999999999999998E-4</v>
      </c>
      <c r="J85" s="38">
        <v>3.1000000000000001E-5</v>
      </c>
      <c r="K85" s="38">
        <v>0.69391846736466689</v>
      </c>
      <c r="L85" s="38">
        <v>1</v>
      </c>
      <c r="M85" s="38">
        <v>4.75E-4</v>
      </c>
      <c r="N85" s="38">
        <v>5.6999999999999998E-4</v>
      </c>
      <c r="O85" s="38">
        <v>3.1000000000000001E-5</v>
      </c>
    </row>
    <row r="86" spans="1:15" outlineLevel="2" x14ac:dyDescent="0.35">
      <c r="A86" s="35" t="s">
        <v>644</v>
      </c>
      <c r="B86" s="35" t="s">
        <v>551</v>
      </c>
      <c r="C86" s="35" t="s">
        <v>552</v>
      </c>
      <c r="D86" s="35" t="s">
        <v>647</v>
      </c>
      <c r="E86" s="35" t="s">
        <v>648</v>
      </c>
      <c r="F86" s="35" t="s">
        <v>557</v>
      </c>
      <c r="G86" s="35" t="s">
        <v>474</v>
      </c>
      <c r="H86" s="38">
        <v>3.3050000000000002E-3</v>
      </c>
      <c r="I86" s="38">
        <v>3.9350000000000001E-3</v>
      </c>
      <c r="J86" s="38">
        <v>7.7249999999999992E-3</v>
      </c>
      <c r="K86" s="38">
        <v>0.69391846736466689</v>
      </c>
      <c r="L86" s="38">
        <v>1</v>
      </c>
      <c r="M86" s="38">
        <v>3.3050000000000002E-3</v>
      </c>
      <c r="N86" s="38">
        <v>3.9350000000000001E-3</v>
      </c>
      <c r="O86" s="38">
        <v>7.7249999999999992E-3</v>
      </c>
    </row>
    <row r="87" spans="1:15" outlineLevel="2" x14ac:dyDescent="0.35">
      <c r="A87" s="35" t="s">
        <v>644</v>
      </c>
      <c r="B87" s="35" t="s">
        <v>551</v>
      </c>
      <c r="C87" s="35" t="s">
        <v>552</v>
      </c>
      <c r="D87" s="35" t="s">
        <v>647</v>
      </c>
      <c r="E87" s="35" t="s">
        <v>648</v>
      </c>
      <c r="F87" s="35" t="s">
        <v>558</v>
      </c>
      <c r="G87" s="35" t="s">
        <v>559</v>
      </c>
      <c r="H87" s="38">
        <v>0</v>
      </c>
      <c r="I87" s="38">
        <v>0</v>
      </c>
      <c r="J87" s="38">
        <v>6.9999999999999999E-4</v>
      </c>
      <c r="K87" s="38">
        <v>0.69391846736466689</v>
      </c>
      <c r="L87" s="38">
        <v>1</v>
      </c>
      <c r="M87" s="38">
        <v>0</v>
      </c>
      <c r="N87" s="38">
        <v>0</v>
      </c>
      <c r="O87" s="38">
        <v>6.9999999999999999E-4</v>
      </c>
    </row>
    <row r="88" spans="1:15" outlineLevel="2" x14ac:dyDescent="0.35">
      <c r="A88" s="35" t="s">
        <v>644</v>
      </c>
      <c r="B88" s="35" t="s">
        <v>551</v>
      </c>
      <c r="C88" s="35" t="s">
        <v>552</v>
      </c>
      <c r="D88" s="35" t="s">
        <v>647</v>
      </c>
      <c r="E88" s="35" t="s">
        <v>648</v>
      </c>
      <c r="F88" s="35" t="s">
        <v>560</v>
      </c>
      <c r="G88" s="35" t="s">
        <v>561</v>
      </c>
      <c r="H88" s="38">
        <v>0</v>
      </c>
      <c r="I88" s="38">
        <v>0</v>
      </c>
      <c r="J88" s="38">
        <v>7.2300000000000003E-3</v>
      </c>
      <c r="K88" s="38">
        <v>0.69391846736466689</v>
      </c>
      <c r="L88" s="38">
        <v>1</v>
      </c>
      <c r="M88" s="38">
        <v>0</v>
      </c>
      <c r="N88" s="38">
        <v>0</v>
      </c>
      <c r="O88" s="38">
        <v>7.2300000000000003E-3</v>
      </c>
    </row>
    <row r="89" spans="1:15" outlineLevel="2" x14ac:dyDescent="0.35">
      <c r="A89" s="35" t="s">
        <v>644</v>
      </c>
      <c r="B89" s="35" t="s">
        <v>551</v>
      </c>
      <c r="C89" s="35" t="s">
        <v>552</v>
      </c>
      <c r="D89" s="35" t="s">
        <v>647</v>
      </c>
      <c r="E89" s="35" t="s">
        <v>648</v>
      </c>
      <c r="F89" s="35" t="s">
        <v>562</v>
      </c>
      <c r="G89" s="35" t="s">
        <v>563</v>
      </c>
      <c r="H89" s="38">
        <v>2.545E-3</v>
      </c>
      <c r="I89" s="38">
        <v>3.0249999999999999E-3</v>
      </c>
      <c r="J89" s="38">
        <v>1.4450000000000001E-3</v>
      </c>
      <c r="K89" s="38">
        <v>0.69391846736466689</v>
      </c>
      <c r="L89" s="38">
        <v>1</v>
      </c>
      <c r="M89" s="38">
        <v>2.545E-3</v>
      </c>
      <c r="N89" s="38">
        <v>3.0249999999999999E-3</v>
      </c>
      <c r="O89" s="38">
        <v>1.4450000000000001E-3</v>
      </c>
    </row>
    <row r="90" spans="1:15" s="132" customFormat="1" outlineLevel="1" x14ac:dyDescent="0.35">
      <c r="A90" s="35"/>
      <c r="B90" s="35"/>
      <c r="C90" s="152" t="s">
        <v>916</v>
      </c>
      <c r="D90" s="35"/>
      <c r="E90" s="35"/>
      <c r="F90" s="35"/>
      <c r="G90" s="35"/>
      <c r="H90" s="38">
        <f>SUBTOTAL(9,H82:H89)</f>
        <v>9.5215000000000004E-3</v>
      </c>
      <c r="I90" s="38">
        <f>SUBTOTAL(9,I82:I89)</f>
        <v>1.1339999999999999E-2</v>
      </c>
      <c r="J90" s="38">
        <f>SUBTOTAL(9,J82:J89)</f>
        <v>1.7341500000000003E-2</v>
      </c>
      <c r="K90" s="38"/>
      <c r="L90" s="38"/>
      <c r="M90" s="38">
        <f>SUBTOTAL(9,M82:M89)</f>
        <v>9.5215000000000004E-3</v>
      </c>
      <c r="N90" s="38">
        <f>SUBTOTAL(9,N82:N89)</f>
        <v>1.1339999999999999E-2</v>
      </c>
      <c r="O90" s="38">
        <f>SUBTOTAL(9,O82:O89)</f>
        <v>1.7341500000000003E-2</v>
      </c>
    </row>
    <row r="91" spans="1:15" outlineLevel="2" x14ac:dyDescent="0.35">
      <c r="A91" s="35" t="s">
        <v>644</v>
      </c>
      <c r="B91" s="35" t="s">
        <v>564</v>
      </c>
      <c r="C91" s="35" t="s">
        <v>565</v>
      </c>
      <c r="D91" s="35" t="s">
        <v>662</v>
      </c>
      <c r="E91" s="35" t="s">
        <v>663</v>
      </c>
      <c r="F91" s="35" t="s">
        <v>566</v>
      </c>
      <c r="G91" s="35" t="s">
        <v>300</v>
      </c>
      <c r="H91" s="38">
        <v>2.2165000000000001E-2</v>
      </c>
      <c r="I91" s="38">
        <v>0.10299999999999999</v>
      </c>
      <c r="J91" s="38">
        <v>1.0035000000000001E-2</v>
      </c>
      <c r="K91" s="38">
        <v>1.0361184378456572</v>
      </c>
      <c r="L91" s="38">
        <v>1.0361184378456572</v>
      </c>
      <c r="M91" s="38">
        <v>2.2965565174848993E-2</v>
      </c>
      <c r="N91" s="38">
        <v>0.10672019909810268</v>
      </c>
      <c r="O91" s="38">
        <v>1.039744852378117E-2</v>
      </c>
    </row>
    <row r="92" spans="1:15" outlineLevel="2" x14ac:dyDescent="0.35">
      <c r="A92" s="35" t="s">
        <v>644</v>
      </c>
      <c r="B92" s="35" t="s">
        <v>564</v>
      </c>
      <c r="C92" s="35" t="s">
        <v>565</v>
      </c>
      <c r="D92" s="35" t="s">
        <v>662</v>
      </c>
      <c r="E92" s="35" t="s">
        <v>663</v>
      </c>
      <c r="F92" s="35" t="s">
        <v>567</v>
      </c>
      <c r="G92" s="35" t="s">
        <v>568</v>
      </c>
      <c r="H92" s="38">
        <v>3.7535000000000006E-2</v>
      </c>
      <c r="I92" s="38">
        <v>6.4999999999999997E-3</v>
      </c>
      <c r="J92" s="38">
        <v>9.6360000000000005E-3</v>
      </c>
      <c r="K92" s="38">
        <v>1.0361184378456572</v>
      </c>
      <c r="L92" s="38">
        <v>1.0361184378456572</v>
      </c>
      <c r="M92" s="38">
        <v>3.8890705564536748E-2</v>
      </c>
      <c r="N92" s="38">
        <v>6.7347698459967716E-3</v>
      </c>
      <c r="O92" s="38">
        <v>9.9840372670807528E-3</v>
      </c>
    </row>
    <row r="93" spans="1:15" outlineLevel="2" x14ac:dyDescent="0.35">
      <c r="A93" s="35" t="s">
        <v>644</v>
      </c>
      <c r="B93" s="35" t="s">
        <v>564</v>
      </c>
      <c r="C93" s="35" t="s">
        <v>565</v>
      </c>
      <c r="D93" s="35" t="s">
        <v>662</v>
      </c>
      <c r="E93" s="35" t="s">
        <v>663</v>
      </c>
      <c r="F93" s="35" t="s">
        <v>569</v>
      </c>
      <c r="G93" s="35" t="s">
        <v>302</v>
      </c>
      <c r="H93" s="38">
        <v>1.5679999999999999E-2</v>
      </c>
      <c r="I93" s="38">
        <v>7.2800000000000004E-2</v>
      </c>
      <c r="J93" s="38">
        <v>7.0999999999999995E-3</v>
      </c>
      <c r="K93" s="38">
        <v>1.0361184378456572</v>
      </c>
      <c r="L93" s="38">
        <v>1.0361184378456572</v>
      </c>
      <c r="M93" s="38">
        <v>1.6246337105419905E-2</v>
      </c>
      <c r="N93" s="38">
        <v>7.5429422275163846E-2</v>
      </c>
      <c r="O93" s="38">
        <v>7.3564409087041654E-3</v>
      </c>
    </row>
    <row r="94" spans="1:15" s="132" customFormat="1" outlineLevel="1" x14ac:dyDescent="0.35">
      <c r="A94" s="35"/>
      <c r="B94" s="35"/>
      <c r="C94" s="152" t="s">
        <v>917</v>
      </c>
      <c r="D94" s="35"/>
      <c r="E94" s="35"/>
      <c r="F94" s="35"/>
      <c r="G94" s="35"/>
      <c r="H94" s="38">
        <f>SUBTOTAL(9,H91:H93)</f>
        <v>7.5380000000000003E-2</v>
      </c>
      <c r="I94" s="38">
        <f>SUBTOTAL(9,I91:I93)</f>
        <v>0.18230000000000002</v>
      </c>
      <c r="J94" s="38">
        <f>SUBTOTAL(9,J91:J93)</f>
        <v>2.6771E-2</v>
      </c>
      <c r="K94" s="38"/>
      <c r="L94" s="38"/>
      <c r="M94" s="38">
        <f>SUBTOTAL(9,M91:M93)</f>
        <v>7.8102607844805647E-2</v>
      </c>
      <c r="N94" s="38">
        <f>SUBTOTAL(9,N91:N93)</f>
        <v>0.18888439121926331</v>
      </c>
      <c r="O94" s="38">
        <f>SUBTOTAL(9,O91:O93)</f>
        <v>2.7737926699566089E-2</v>
      </c>
    </row>
    <row r="95" spans="1:15" outlineLevel="2" x14ac:dyDescent="0.35">
      <c r="A95" s="35" t="s">
        <v>644</v>
      </c>
      <c r="B95" s="35" t="s">
        <v>570</v>
      </c>
      <c r="C95" s="35" t="s">
        <v>571</v>
      </c>
      <c r="D95" s="35" t="s">
        <v>649</v>
      </c>
      <c r="E95" s="35" t="s">
        <v>650</v>
      </c>
      <c r="F95" s="35" t="s">
        <v>572</v>
      </c>
      <c r="G95" s="35" t="s">
        <v>573</v>
      </c>
      <c r="H95" s="38">
        <v>3.1849999999999999E-3</v>
      </c>
      <c r="I95" s="38">
        <v>1.4775E-2</v>
      </c>
      <c r="J95" s="38">
        <v>1.2050000000000001E-3</v>
      </c>
      <c r="K95" s="38">
        <v>0.94959176428824954</v>
      </c>
      <c r="L95" s="38">
        <v>1</v>
      </c>
      <c r="M95" s="38">
        <v>3.1849999999999999E-3</v>
      </c>
      <c r="N95" s="38">
        <v>1.4775E-2</v>
      </c>
      <c r="O95" s="38">
        <v>1.2050000000000001E-3</v>
      </c>
    </row>
    <row r="96" spans="1:15" s="132" customFormat="1" outlineLevel="1" x14ac:dyDescent="0.35">
      <c r="A96" s="35"/>
      <c r="B96" s="35"/>
      <c r="C96" s="152" t="s">
        <v>918</v>
      </c>
      <c r="D96" s="35"/>
      <c r="E96" s="35"/>
      <c r="F96" s="35"/>
      <c r="G96" s="35"/>
      <c r="H96" s="38">
        <f>SUBTOTAL(9,H95:H95)</f>
        <v>3.1849999999999999E-3</v>
      </c>
      <c r="I96" s="38">
        <f>SUBTOTAL(9,I95:I95)</f>
        <v>1.4775E-2</v>
      </c>
      <c r="J96" s="38">
        <f>SUBTOTAL(9,J95:J95)</f>
        <v>1.2050000000000001E-3</v>
      </c>
      <c r="K96" s="38"/>
      <c r="L96" s="38"/>
      <c r="M96" s="38">
        <f>SUBTOTAL(9,M95:M95)</f>
        <v>3.1849999999999999E-3</v>
      </c>
      <c r="N96" s="38">
        <f>SUBTOTAL(9,N95:N95)</f>
        <v>1.4775E-2</v>
      </c>
      <c r="O96" s="38">
        <f>SUBTOTAL(9,O95:O95)</f>
        <v>1.2050000000000001E-3</v>
      </c>
    </row>
    <row r="97" spans="1:15" outlineLevel="2" x14ac:dyDescent="0.35">
      <c r="A97" s="35" t="s">
        <v>644</v>
      </c>
      <c r="B97" s="35" t="s">
        <v>574</v>
      </c>
      <c r="C97" s="35" t="s">
        <v>575</v>
      </c>
      <c r="D97" s="35" t="s">
        <v>645</v>
      </c>
      <c r="E97" s="35" t="s">
        <v>646</v>
      </c>
      <c r="F97" s="35" t="s">
        <v>576</v>
      </c>
      <c r="G97" s="35" t="s">
        <v>305</v>
      </c>
      <c r="H97" s="38">
        <v>5.8549999999999998E-2</v>
      </c>
      <c r="I97" s="38">
        <v>0.24315000000000001</v>
      </c>
      <c r="J97" s="38">
        <v>1.66E-2</v>
      </c>
      <c r="K97" s="38">
        <v>0.98123222244867192</v>
      </c>
      <c r="L97" s="38">
        <v>1</v>
      </c>
      <c r="M97" s="38">
        <v>5.8549999999999998E-2</v>
      </c>
      <c r="N97" s="38">
        <v>0.24315000000000001</v>
      </c>
      <c r="O97" s="38">
        <v>1.66E-2</v>
      </c>
    </row>
    <row r="98" spans="1:15" outlineLevel="2" x14ac:dyDescent="0.35">
      <c r="A98" s="35" t="s">
        <v>644</v>
      </c>
      <c r="B98" s="35" t="s">
        <v>574</v>
      </c>
      <c r="C98" s="35" t="s">
        <v>575</v>
      </c>
      <c r="D98" s="35" t="s">
        <v>645</v>
      </c>
      <c r="E98" s="35" t="s">
        <v>646</v>
      </c>
      <c r="F98" s="35" t="s">
        <v>577</v>
      </c>
      <c r="G98" s="35" t="s">
        <v>305</v>
      </c>
      <c r="H98" s="38">
        <v>4.8600000000000004E-2</v>
      </c>
      <c r="I98" s="38">
        <v>0.25474999999999998</v>
      </c>
      <c r="J98" s="38">
        <v>1.7000000000000001E-2</v>
      </c>
      <c r="K98" s="38">
        <v>0.98123222244867192</v>
      </c>
      <c r="L98" s="38">
        <v>1</v>
      </c>
      <c r="M98" s="38">
        <v>4.8600000000000004E-2</v>
      </c>
      <c r="N98" s="38">
        <v>0.25474999999999998</v>
      </c>
      <c r="O98" s="38">
        <v>1.7000000000000001E-2</v>
      </c>
    </row>
    <row r="99" spans="1:15" outlineLevel="2" x14ac:dyDescent="0.35">
      <c r="A99" s="35" t="s">
        <v>644</v>
      </c>
      <c r="B99" s="35" t="s">
        <v>574</v>
      </c>
      <c r="C99" s="35" t="s">
        <v>575</v>
      </c>
      <c r="D99" s="35" t="s">
        <v>645</v>
      </c>
      <c r="E99" s="35" t="s">
        <v>646</v>
      </c>
      <c r="F99" s="35" t="s">
        <v>578</v>
      </c>
      <c r="G99" s="35" t="s">
        <v>305</v>
      </c>
      <c r="H99" s="38">
        <v>4.1350000000000005E-2</v>
      </c>
      <c r="I99" s="38">
        <v>0.29794999999999999</v>
      </c>
      <c r="J99" s="38">
        <v>2.035E-2</v>
      </c>
      <c r="K99" s="38">
        <v>0.98123222244867192</v>
      </c>
      <c r="L99" s="38">
        <v>1</v>
      </c>
      <c r="M99" s="38">
        <v>4.1350000000000005E-2</v>
      </c>
      <c r="N99" s="38">
        <v>0.29794999999999999</v>
      </c>
      <c r="O99" s="38">
        <v>2.035E-2</v>
      </c>
    </row>
    <row r="100" spans="1:15" outlineLevel="2" x14ac:dyDescent="0.35">
      <c r="A100" s="35" t="s">
        <v>644</v>
      </c>
      <c r="B100" s="35" t="s">
        <v>574</v>
      </c>
      <c r="C100" s="35" t="s">
        <v>575</v>
      </c>
      <c r="D100" s="35" t="s">
        <v>645</v>
      </c>
      <c r="E100" s="35" t="s">
        <v>646</v>
      </c>
      <c r="F100" s="35" t="s">
        <v>579</v>
      </c>
      <c r="G100" s="35" t="s">
        <v>305</v>
      </c>
      <c r="H100" s="38">
        <v>5.6950000000000001E-2</v>
      </c>
      <c r="I100" s="38">
        <v>0.31295000000000001</v>
      </c>
      <c r="J100" s="38">
        <v>2.0050000000000002E-2</v>
      </c>
      <c r="K100" s="38">
        <v>0.98123222244867192</v>
      </c>
      <c r="L100" s="38">
        <v>1</v>
      </c>
      <c r="M100" s="38">
        <v>5.6950000000000001E-2</v>
      </c>
      <c r="N100" s="38">
        <v>0.31295000000000001</v>
      </c>
      <c r="O100" s="38">
        <v>2.0050000000000002E-2</v>
      </c>
    </row>
    <row r="101" spans="1:15" outlineLevel="2" x14ac:dyDescent="0.35">
      <c r="A101" s="35" t="s">
        <v>644</v>
      </c>
      <c r="B101" s="35" t="s">
        <v>574</v>
      </c>
      <c r="C101" s="35" t="s">
        <v>575</v>
      </c>
      <c r="D101" s="35" t="s">
        <v>645</v>
      </c>
      <c r="E101" s="35" t="s">
        <v>646</v>
      </c>
      <c r="F101" s="35" t="s">
        <v>580</v>
      </c>
      <c r="G101" s="35" t="s">
        <v>448</v>
      </c>
      <c r="H101" s="38">
        <v>2.0499999999999997E-3</v>
      </c>
      <c r="I101" s="38">
        <v>1.8500000000000001E-3</v>
      </c>
      <c r="J101" s="38">
        <v>2.9999999999999997E-4</v>
      </c>
      <c r="K101" s="38">
        <v>0.98123222244867192</v>
      </c>
      <c r="L101" s="38">
        <v>1</v>
      </c>
      <c r="M101" s="38">
        <v>2.0499999999999997E-3</v>
      </c>
      <c r="N101" s="38">
        <v>1.8500000000000001E-3</v>
      </c>
      <c r="O101" s="38">
        <v>2.9999999999999997E-4</v>
      </c>
    </row>
    <row r="102" spans="1:15" s="132" customFormat="1" outlineLevel="1" x14ac:dyDescent="0.35">
      <c r="A102" s="35"/>
      <c r="B102" s="35"/>
      <c r="C102" s="152" t="s">
        <v>919</v>
      </c>
      <c r="D102" s="35"/>
      <c r="E102" s="35"/>
      <c r="F102" s="35"/>
      <c r="G102" s="35"/>
      <c r="H102" s="38">
        <f>SUBTOTAL(9,H97:H101)</f>
        <v>0.20749999999999999</v>
      </c>
      <c r="I102" s="38">
        <f>SUBTOTAL(9,I97:I101)</f>
        <v>1.1106499999999999</v>
      </c>
      <c r="J102" s="38">
        <f>SUBTOTAL(9,J97:J101)</f>
        <v>7.4300000000000005E-2</v>
      </c>
      <c r="K102" s="38"/>
      <c r="L102" s="38"/>
      <c r="M102" s="38">
        <f>SUBTOTAL(9,M97:M101)</f>
        <v>0.20749999999999999</v>
      </c>
      <c r="N102" s="38">
        <f>SUBTOTAL(9,N97:N101)</f>
        <v>1.1106499999999999</v>
      </c>
      <c r="O102" s="38">
        <f>SUBTOTAL(9,O97:O101)</f>
        <v>7.4300000000000005E-2</v>
      </c>
    </row>
    <row r="103" spans="1:15" outlineLevel="2" x14ac:dyDescent="0.35">
      <c r="A103" s="35" t="s">
        <v>644</v>
      </c>
      <c r="B103" s="35" t="s">
        <v>581</v>
      </c>
      <c r="C103" s="35" t="s">
        <v>582</v>
      </c>
      <c r="D103" s="35" t="s">
        <v>660</v>
      </c>
      <c r="E103" s="35" t="s">
        <v>661</v>
      </c>
      <c r="F103" s="35" t="s">
        <v>583</v>
      </c>
      <c r="G103" s="35" t="s">
        <v>298</v>
      </c>
      <c r="H103" s="38">
        <v>1.495E-3</v>
      </c>
      <c r="I103" s="38">
        <v>1.7749999999999999E-3</v>
      </c>
      <c r="J103" s="38">
        <v>9.5000000000000005E-5</v>
      </c>
      <c r="K103" s="38">
        <v>0.99475001526158369</v>
      </c>
      <c r="L103" s="38">
        <v>1</v>
      </c>
      <c r="M103" s="38">
        <v>1.495E-3</v>
      </c>
      <c r="N103" s="38">
        <v>1.7749999999999999E-3</v>
      </c>
      <c r="O103" s="38">
        <v>9.5000000000000005E-5</v>
      </c>
    </row>
    <row r="104" spans="1:15" outlineLevel="2" x14ac:dyDescent="0.35">
      <c r="A104" s="35" t="s">
        <v>644</v>
      </c>
      <c r="B104" s="35" t="s">
        <v>581</v>
      </c>
      <c r="C104" s="35" t="s">
        <v>582</v>
      </c>
      <c r="D104" s="35" t="s">
        <v>660</v>
      </c>
      <c r="E104" s="35" t="s">
        <v>661</v>
      </c>
      <c r="F104" s="35" t="s">
        <v>584</v>
      </c>
      <c r="G104" s="35" t="s">
        <v>296</v>
      </c>
      <c r="H104" s="38">
        <v>1.165E-3</v>
      </c>
      <c r="I104" s="38">
        <v>1.3849999999999999E-3</v>
      </c>
      <c r="J104" s="38">
        <v>7.4999999999999993E-5</v>
      </c>
      <c r="K104" s="38">
        <v>0.99475001526158369</v>
      </c>
      <c r="L104" s="38">
        <v>1</v>
      </c>
      <c r="M104" s="38">
        <v>1.165E-3</v>
      </c>
      <c r="N104" s="38">
        <v>1.3849999999999999E-3</v>
      </c>
      <c r="O104" s="38">
        <v>7.4999999999999993E-5</v>
      </c>
    </row>
    <row r="105" spans="1:15" outlineLevel="2" x14ac:dyDescent="0.35">
      <c r="A105" s="35" t="s">
        <v>644</v>
      </c>
      <c r="B105" s="35" t="s">
        <v>581</v>
      </c>
      <c r="C105" s="35" t="s">
        <v>582</v>
      </c>
      <c r="D105" s="35" t="s">
        <v>660</v>
      </c>
      <c r="E105" s="35" t="s">
        <v>661</v>
      </c>
      <c r="F105" s="35" t="s">
        <v>585</v>
      </c>
      <c r="G105" s="35" t="s">
        <v>298</v>
      </c>
      <c r="H105" s="38">
        <v>9.8499999999999998E-4</v>
      </c>
      <c r="I105" s="38">
        <v>1.17E-3</v>
      </c>
      <c r="J105" s="38">
        <v>6.5000000000000008E-5</v>
      </c>
      <c r="K105" s="38">
        <v>0.99475001526158369</v>
      </c>
      <c r="L105" s="38">
        <v>1</v>
      </c>
      <c r="M105" s="38">
        <v>9.8499999999999998E-4</v>
      </c>
      <c r="N105" s="38">
        <v>1.17E-3</v>
      </c>
      <c r="O105" s="38">
        <v>6.5000000000000008E-5</v>
      </c>
    </row>
    <row r="106" spans="1:15" outlineLevel="2" x14ac:dyDescent="0.35">
      <c r="A106" s="35" t="s">
        <v>644</v>
      </c>
      <c r="B106" s="35" t="s">
        <v>581</v>
      </c>
      <c r="C106" s="35" t="s">
        <v>582</v>
      </c>
      <c r="D106" s="35" t="s">
        <v>660</v>
      </c>
      <c r="E106" s="35" t="s">
        <v>661</v>
      </c>
      <c r="F106" s="35" t="s">
        <v>586</v>
      </c>
      <c r="G106" s="35" t="s">
        <v>587</v>
      </c>
      <c r="H106" s="38">
        <v>0</v>
      </c>
      <c r="I106" s="38">
        <v>0</v>
      </c>
      <c r="J106" s="38">
        <v>7.3999999999999999E-4</v>
      </c>
      <c r="K106" s="38">
        <v>0.99475001526158369</v>
      </c>
      <c r="L106" s="38">
        <v>1</v>
      </c>
      <c r="M106" s="38">
        <v>0</v>
      </c>
      <c r="N106" s="38">
        <v>0</v>
      </c>
      <c r="O106" s="38">
        <v>7.3999999999999999E-4</v>
      </c>
    </row>
    <row r="107" spans="1:15" outlineLevel="2" x14ac:dyDescent="0.35">
      <c r="A107" s="35" t="s">
        <v>644</v>
      </c>
      <c r="B107" s="35" t="s">
        <v>581</v>
      </c>
      <c r="C107" s="35" t="s">
        <v>582</v>
      </c>
      <c r="D107" s="35" t="s">
        <v>660</v>
      </c>
      <c r="E107" s="35" t="s">
        <v>661</v>
      </c>
      <c r="F107" s="35" t="s">
        <v>588</v>
      </c>
      <c r="G107" s="35" t="s">
        <v>306</v>
      </c>
      <c r="H107" s="38">
        <v>0</v>
      </c>
      <c r="I107" s="38">
        <v>0</v>
      </c>
      <c r="J107" s="38">
        <v>2.2949999999999997E-3</v>
      </c>
      <c r="K107" s="38">
        <v>0.99475001526158369</v>
      </c>
      <c r="L107" s="38">
        <v>1</v>
      </c>
      <c r="M107" s="38">
        <v>0</v>
      </c>
      <c r="N107" s="38">
        <v>0</v>
      </c>
      <c r="O107" s="38">
        <v>2.2949999999999997E-3</v>
      </c>
    </row>
    <row r="108" spans="1:15" outlineLevel="2" x14ac:dyDescent="0.35">
      <c r="A108" s="35" t="s">
        <v>644</v>
      </c>
      <c r="B108" s="35" t="s">
        <v>581</v>
      </c>
      <c r="C108" s="35" t="s">
        <v>582</v>
      </c>
      <c r="D108" s="35" t="s">
        <v>660</v>
      </c>
      <c r="E108" s="35" t="s">
        <v>661</v>
      </c>
      <c r="F108" s="35" t="s">
        <v>589</v>
      </c>
      <c r="G108" s="35" t="s">
        <v>306</v>
      </c>
      <c r="H108" s="38">
        <v>0</v>
      </c>
      <c r="I108" s="38">
        <v>0</v>
      </c>
      <c r="J108" s="38">
        <v>3.3E-4</v>
      </c>
      <c r="K108" s="38">
        <v>0.99475001526158369</v>
      </c>
      <c r="L108" s="38">
        <v>1</v>
      </c>
      <c r="M108" s="38">
        <v>0</v>
      </c>
      <c r="N108" s="38">
        <v>0</v>
      </c>
      <c r="O108" s="38">
        <v>3.3E-4</v>
      </c>
    </row>
    <row r="109" spans="1:15" outlineLevel="2" x14ac:dyDescent="0.35">
      <c r="A109" s="35" t="s">
        <v>644</v>
      </c>
      <c r="B109" s="35" t="s">
        <v>581</v>
      </c>
      <c r="C109" s="35" t="s">
        <v>582</v>
      </c>
      <c r="D109" s="35" t="s">
        <v>660</v>
      </c>
      <c r="E109" s="35" t="s">
        <v>661</v>
      </c>
      <c r="F109" s="35" t="s">
        <v>590</v>
      </c>
      <c r="G109" s="35" t="s">
        <v>306</v>
      </c>
      <c r="H109" s="38">
        <v>0</v>
      </c>
      <c r="I109" s="38">
        <v>0</v>
      </c>
      <c r="J109" s="38">
        <v>1.7999999999999998E-4</v>
      </c>
      <c r="K109" s="38">
        <v>0.99475001526158369</v>
      </c>
      <c r="L109" s="38">
        <v>1</v>
      </c>
      <c r="M109" s="38">
        <v>0</v>
      </c>
      <c r="N109" s="38">
        <v>0</v>
      </c>
      <c r="O109" s="38">
        <v>1.7999999999999998E-4</v>
      </c>
    </row>
    <row r="110" spans="1:15" outlineLevel="2" x14ac:dyDescent="0.35">
      <c r="A110" s="35" t="s">
        <v>644</v>
      </c>
      <c r="B110" s="35" t="s">
        <v>581</v>
      </c>
      <c r="C110" s="35" t="s">
        <v>582</v>
      </c>
      <c r="D110" s="35" t="s">
        <v>660</v>
      </c>
      <c r="E110" s="35" t="s">
        <v>661</v>
      </c>
      <c r="F110" s="35" t="s">
        <v>591</v>
      </c>
      <c r="G110" s="35" t="s">
        <v>306</v>
      </c>
      <c r="H110" s="38">
        <v>0</v>
      </c>
      <c r="I110" s="38">
        <v>0</v>
      </c>
      <c r="J110" s="38">
        <v>1.3600000000000001E-3</v>
      </c>
      <c r="K110" s="38">
        <v>0.99475001526158369</v>
      </c>
      <c r="L110" s="38">
        <v>1</v>
      </c>
      <c r="M110" s="38">
        <v>0</v>
      </c>
      <c r="N110" s="38">
        <v>0</v>
      </c>
      <c r="O110" s="38">
        <v>1.3600000000000001E-3</v>
      </c>
    </row>
    <row r="111" spans="1:15" outlineLevel="2" x14ac:dyDescent="0.35">
      <c r="A111" s="35" t="s">
        <v>644</v>
      </c>
      <c r="B111" s="35" t="s">
        <v>581</v>
      </c>
      <c r="C111" s="35" t="s">
        <v>582</v>
      </c>
      <c r="D111" s="35" t="s">
        <v>660</v>
      </c>
      <c r="E111" s="35" t="s">
        <v>661</v>
      </c>
      <c r="F111" s="35" t="s">
        <v>592</v>
      </c>
      <c r="G111" s="35" t="s">
        <v>306</v>
      </c>
      <c r="H111" s="38">
        <v>0</v>
      </c>
      <c r="I111" s="38">
        <v>0</v>
      </c>
      <c r="J111" s="38">
        <v>2.7850000000000001E-3</v>
      </c>
      <c r="K111" s="38">
        <v>0.99475001526158369</v>
      </c>
      <c r="L111" s="38">
        <v>1</v>
      </c>
      <c r="M111" s="38">
        <v>0</v>
      </c>
      <c r="N111" s="38">
        <v>0</v>
      </c>
      <c r="O111" s="38">
        <v>2.7850000000000001E-3</v>
      </c>
    </row>
    <row r="112" spans="1:15" outlineLevel="2" x14ac:dyDescent="0.35">
      <c r="A112" s="35" t="s">
        <v>644</v>
      </c>
      <c r="B112" s="35" t="s">
        <v>581</v>
      </c>
      <c r="C112" s="35" t="s">
        <v>582</v>
      </c>
      <c r="D112" s="35" t="s">
        <v>660</v>
      </c>
      <c r="E112" s="35" t="s">
        <v>661</v>
      </c>
      <c r="F112" s="35" t="s">
        <v>593</v>
      </c>
      <c r="G112" s="35" t="s">
        <v>306</v>
      </c>
      <c r="H112" s="38">
        <v>0</v>
      </c>
      <c r="I112" s="38">
        <v>0</v>
      </c>
      <c r="J112" s="38">
        <v>1.2199999999999999E-3</v>
      </c>
      <c r="K112" s="38">
        <v>0.99475001526158369</v>
      </c>
      <c r="L112" s="38">
        <v>1</v>
      </c>
      <c r="M112" s="38">
        <v>0</v>
      </c>
      <c r="N112" s="38">
        <v>0</v>
      </c>
      <c r="O112" s="38">
        <v>1.2199999999999999E-3</v>
      </c>
    </row>
    <row r="113" spans="1:15" outlineLevel="2" x14ac:dyDescent="0.35">
      <c r="A113" s="35" t="s">
        <v>644</v>
      </c>
      <c r="B113" s="35" t="s">
        <v>581</v>
      </c>
      <c r="C113" s="35" t="s">
        <v>582</v>
      </c>
      <c r="D113" s="35" t="s">
        <v>660</v>
      </c>
      <c r="E113" s="35" t="s">
        <v>661</v>
      </c>
      <c r="F113" s="35" t="s">
        <v>594</v>
      </c>
      <c r="G113" s="35" t="s">
        <v>306</v>
      </c>
      <c r="H113" s="38">
        <v>0</v>
      </c>
      <c r="I113" s="38">
        <v>0</v>
      </c>
      <c r="J113" s="38">
        <v>4.419E-2</v>
      </c>
      <c r="K113" s="38">
        <v>0.99475001526158369</v>
      </c>
      <c r="L113" s="38">
        <v>1</v>
      </c>
      <c r="M113" s="38">
        <v>0</v>
      </c>
      <c r="N113" s="38">
        <v>0</v>
      </c>
      <c r="O113" s="38">
        <v>4.419E-2</v>
      </c>
    </row>
    <row r="114" spans="1:15" outlineLevel="2" x14ac:dyDescent="0.35">
      <c r="A114" s="35" t="s">
        <v>644</v>
      </c>
      <c r="B114" s="35" t="s">
        <v>581</v>
      </c>
      <c r="C114" s="35" t="s">
        <v>582</v>
      </c>
      <c r="D114" s="35" t="s">
        <v>660</v>
      </c>
      <c r="E114" s="35" t="s">
        <v>661</v>
      </c>
      <c r="F114" s="35" t="s">
        <v>595</v>
      </c>
      <c r="G114" s="35" t="s">
        <v>306</v>
      </c>
      <c r="H114" s="38">
        <v>0</v>
      </c>
      <c r="I114" s="38">
        <v>0</v>
      </c>
      <c r="J114" s="38">
        <v>1.1850000000000001E-3</v>
      </c>
      <c r="K114" s="38">
        <v>0.99475001526158369</v>
      </c>
      <c r="L114" s="38">
        <v>1</v>
      </c>
      <c r="M114" s="38">
        <v>0</v>
      </c>
      <c r="N114" s="38">
        <v>0</v>
      </c>
      <c r="O114" s="38">
        <v>1.1850000000000001E-3</v>
      </c>
    </row>
    <row r="115" spans="1:15" outlineLevel="2" x14ac:dyDescent="0.35">
      <c r="A115" s="35" t="s">
        <v>644</v>
      </c>
      <c r="B115" s="35" t="s">
        <v>581</v>
      </c>
      <c r="C115" s="35" t="s">
        <v>582</v>
      </c>
      <c r="D115" s="35" t="s">
        <v>660</v>
      </c>
      <c r="E115" s="35" t="s">
        <v>661</v>
      </c>
      <c r="F115" s="35" t="s">
        <v>596</v>
      </c>
      <c r="G115" s="35" t="s">
        <v>306</v>
      </c>
      <c r="H115" s="38">
        <v>0</v>
      </c>
      <c r="I115" s="38">
        <v>0</v>
      </c>
      <c r="J115" s="38">
        <v>3.9054999999999999E-2</v>
      </c>
      <c r="K115" s="38">
        <v>0.99475001526158369</v>
      </c>
      <c r="L115" s="38">
        <v>1</v>
      </c>
      <c r="M115" s="38">
        <v>0</v>
      </c>
      <c r="N115" s="38">
        <v>0</v>
      </c>
      <c r="O115" s="38">
        <v>3.9054999999999999E-2</v>
      </c>
    </row>
    <row r="116" spans="1:15" outlineLevel="2" x14ac:dyDescent="0.35">
      <c r="A116" s="35" t="s">
        <v>644</v>
      </c>
      <c r="B116" s="35" t="s">
        <v>581</v>
      </c>
      <c r="C116" s="35" t="s">
        <v>582</v>
      </c>
      <c r="D116" s="35" t="s">
        <v>660</v>
      </c>
      <c r="E116" s="35" t="s">
        <v>661</v>
      </c>
      <c r="F116" s="35" t="s">
        <v>597</v>
      </c>
      <c r="G116" s="35" t="s">
        <v>306</v>
      </c>
      <c r="H116" s="38">
        <v>0</v>
      </c>
      <c r="I116" s="38">
        <v>0</v>
      </c>
      <c r="J116" s="38">
        <v>6.0000000000000002E-6</v>
      </c>
      <c r="K116" s="38">
        <v>0.99475001526158369</v>
      </c>
      <c r="L116" s="38">
        <v>1</v>
      </c>
      <c r="M116" s="38">
        <v>0</v>
      </c>
      <c r="N116" s="38">
        <v>0</v>
      </c>
      <c r="O116" s="38">
        <v>6.0000000000000002E-6</v>
      </c>
    </row>
    <row r="117" spans="1:15" outlineLevel="2" x14ac:dyDescent="0.35">
      <c r="A117" s="35" t="s">
        <v>644</v>
      </c>
      <c r="B117" s="35" t="s">
        <v>581</v>
      </c>
      <c r="C117" s="35" t="s">
        <v>582</v>
      </c>
      <c r="D117" s="35" t="s">
        <v>660</v>
      </c>
      <c r="E117" s="35" t="s">
        <v>661</v>
      </c>
      <c r="F117" s="35" t="s">
        <v>598</v>
      </c>
      <c r="G117" s="35" t="s">
        <v>306</v>
      </c>
      <c r="H117" s="38">
        <v>0</v>
      </c>
      <c r="I117" s="38">
        <v>0</v>
      </c>
      <c r="J117" s="38">
        <v>2.0265000000000002E-2</v>
      </c>
      <c r="K117" s="38">
        <v>0.99475001526158369</v>
      </c>
      <c r="L117" s="38">
        <v>1</v>
      </c>
      <c r="M117" s="38">
        <v>0</v>
      </c>
      <c r="N117" s="38">
        <v>0</v>
      </c>
      <c r="O117" s="38">
        <v>2.0265000000000002E-2</v>
      </c>
    </row>
    <row r="118" spans="1:15" outlineLevel="2" x14ac:dyDescent="0.35">
      <c r="A118" s="35" t="s">
        <v>644</v>
      </c>
      <c r="B118" s="35" t="s">
        <v>581</v>
      </c>
      <c r="C118" s="35" t="s">
        <v>582</v>
      </c>
      <c r="D118" s="35" t="s">
        <v>660</v>
      </c>
      <c r="E118" s="35" t="s">
        <v>661</v>
      </c>
      <c r="F118" s="35" t="s">
        <v>599</v>
      </c>
      <c r="G118" s="35" t="s">
        <v>306</v>
      </c>
      <c r="H118" s="38">
        <v>0</v>
      </c>
      <c r="I118" s="38">
        <v>0</v>
      </c>
      <c r="J118" s="38">
        <v>1.247E-2</v>
      </c>
      <c r="K118" s="38">
        <v>0.99475001526158369</v>
      </c>
      <c r="L118" s="38">
        <v>1</v>
      </c>
      <c r="M118" s="38">
        <v>0</v>
      </c>
      <c r="N118" s="38">
        <v>0</v>
      </c>
      <c r="O118" s="38">
        <v>1.247E-2</v>
      </c>
    </row>
    <row r="119" spans="1:15" outlineLevel="2" x14ac:dyDescent="0.35">
      <c r="A119" s="35" t="s">
        <v>644</v>
      </c>
      <c r="B119" s="35" t="s">
        <v>581</v>
      </c>
      <c r="C119" s="35" t="s">
        <v>582</v>
      </c>
      <c r="D119" s="35" t="s">
        <v>660</v>
      </c>
      <c r="E119" s="35" t="s">
        <v>661</v>
      </c>
      <c r="F119" s="35" t="s">
        <v>600</v>
      </c>
      <c r="G119" s="35" t="s">
        <v>306</v>
      </c>
      <c r="H119" s="38">
        <v>0</v>
      </c>
      <c r="I119" s="38">
        <v>0</v>
      </c>
      <c r="J119" s="38">
        <v>1.7999999999999998E-4</v>
      </c>
      <c r="K119" s="38">
        <v>0.99475001526158369</v>
      </c>
      <c r="L119" s="38">
        <v>1</v>
      </c>
      <c r="M119" s="38">
        <v>0</v>
      </c>
      <c r="N119" s="38">
        <v>0</v>
      </c>
      <c r="O119" s="38">
        <v>1.7999999999999998E-4</v>
      </c>
    </row>
    <row r="120" spans="1:15" outlineLevel="2" x14ac:dyDescent="0.35">
      <c r="A120" s="35" t="s">
        <v>644</v>
      </c>
      <c r="B120" s="35" t="s">
        <v>581</v>
      </c>
      <c r="C120" s="35" t="s">
        <v>582</v>
      </c>
      <c r="D120" s="35" t="s">
        <v>660</v>
      </c>
      <c r="E120" s="35" t="s">
        <v>661</v>
      </c>
      <c r="F120" s="35" t="s">
        <v>601</v>
      </c>
      <c r="G120" s="35" t="s">
        <v>306</v>
      </c>
      <c r="H120" s="38">
        <v>0</v>
      </c>
      <c r="I120" s="38">
        <v>0</v>
      </c>
      <c r="J120" s="38">
        <v>1.2E-5</v>
      </c>
      <c r="K120" s="38">
        <v>0.99475001526158369</v>
      </c>
      <c r="L120" s="38">
        <v>1</v>
      </c>
      <c r="M120" s="38">
        <v>0</v>
      </c>
      <c r="N120" s="38">
        <v>0</v>
      </c>
      <c r="O120" s="38">
        <v>1.2E-5</v>
      </c>
    </row>
    <row r="121" spans="1:15" s="132" customFormat="1" outlineLevel="1" x14ac:dyDescent="0.35">
      <c r="A121" s="35"/>
      <c r="B121" s="35"/>
      <c r="C121" s="152" t="s">
        <v>920</v>
      </c>
      <c r="D121" s="35"/>
      <c r="E121" s="35"/>
      <c r="F121" s="35"/>
      <c r="G121" s="35"/>
      <c r="H121" s="38">
        <f>SUBTOTAL(9,H103:H120)</f>
        <v>3.6449999999999998E-3</v>
      </c>
      <c r="I121" s="38">
        <f>SUBTOTAL(9,I103:I120)</f>
        <v>4.3299999999999996E-3</v>
      </c>
      <c r="J121" s="38">
        <f>SUBTOTAL(9,J103:J120)</f>
        <v>0.12650800000000004</v>
      </c>
      <c r="K121" s="38"/>
      <c r="L121" s="38"/>
      <c r="M121" s="38">
        <f>SUBTOTAL(9,M103:M120)</f>
        <v>3.6449999999999998E-3</v>
      </c>
      <c r="N121" s="38">
        <f>SUBTOTAL(9,N103:N120)</f>
        <v>4.3299999999999996E-3</v>
      </c>
      <c r="O121" s="38">
        <f>SUBTOTAL(9,O103:O120)</f>
        <v>0.12650800000000004</v>
      </c>
    </row>
    <row r="122" spans="1:15" outlineLevel="2" x14ac:dyDescent="0.35">
      <c r="A122" s="35" t="s">
        <v>644</v>
      </c>
      <c r="B122" s="35" t="s">
        <v>602</v>
      </c>
      <c r="C122" s="35" t="s">
        <v>603</v>
      </c>
      <c r="D122" s="35" t="s">
        <v>653</v>
      </c>
      <c r="E122" s="35" t="s">
        <v>655</v>
      </c>
      <c r="F122" s="35" t="s">
        <v>604</v>
      </c>
      <c r="G122" s="35" t="s">
        <v>605</v>
      </c>
      <c r="H122" s="38">
        <v>0</v>
      </c>
      <c r="I122" s="38">
        <v>1.234E-2</v>
      </c>
      <c r="J122" s="38">
        <v>0</v>
      </c>
      <c r="K122" s="38">
        <v>0.95783728960904146</v>
      </c>
      <c r="L122" s="38">
        <v>1</v>
      </c>
      <c r="M122" s="38">
        <v>0</v>
      </c>
      <c r="N122" s="38">
        <v>1.234E-2</v>
      </c>
      <c r="O122" s="38">
        <v>0</v>
      </c>
    </row>
    <row r="123" spans="1:15" s="132" customFormat="1" outlineLevel="1" x14ac:dyDescent="0.35">
      <c r="A123" s="153"/>
      <c r="B123" s="153"/>
      <c r="C123" s="155" t="s">
        <v>921</v>
      </c>
      <c r="D123" s="153"/>
      <c r="E123" s="153"/>
      <c r="F123" s="153"/>
      <c r="G123" s="153"/>
      <c r="H123" s="154">
        <f>SUBTOTAL(9,H122:H122)</f>
        <v>0</v>
      </c>
      <c r="I123" s="154">
        <f>SUBTOTAL(9,I122:I122)</f>
        <v>1.234E-2</v>
      </c>
      <c r="J123" s="154">
        <f>SUBTOTAL(9,J122:J122)</f>
        <v>0</v>
      </c>
      <c r="K123" s="154"/>
      <c r="L123" s="154"/>
      <c r="M123" s="154">
        <f>SUBTOTAL(9,M122:M122)</f>
        <v>0</v>
      </c>
      <c r="N123" s="154">
        <f>SUBTOTAL(9,N122:N122)</f>
        <v>1.234E-2</v>
      </c>
      <c r="O123" s="154">
        <f>SUBTOTAL(9,O122:O122)</f>
        <v>0</v>
      </c>
    </row>
    <row r="124" spans="1:15" s="132" customFormat="1" x14ac:dyDescent="0.35">
      <c r="A124" s="153"/>
      <c r="B124" s="153"/>
      <c r="C124" s="155" t="s">
        <v>331</v>
      </c>
      <c r="D124" s="153"/>
      <c r="E124" s="153"/>
      <c r="F124" s="153"/>
      <c r="G124" s="153"/>
      <c r="H124" s="154">
        <f>SUBTOTAL(9,H2:H122)</f>
        <v>0.47229605000000008</v>
      </c>
      <c r="I124" s="154">
        <f>SUBTOTAL(9,I2:I122)</f>
        <v>1.6037629999999998</v>
      </c>
      <c r="J124" s="154">
        <f>SUBTOTAL(9,J2:J122)</f>
        <v>0.41512195000000013</v>
      </c>
      <c r="K124" s="154"/>
      <c r="L124" s="154"/>
      <c r="M124" s="154">
        <f>SUBTOTAL(9,M2:M122)</f>
        <v>0.47501865784480568</v>
      </c>
      <c r="N124" s="154">
        <f>SUBTOTAL(9,N2:N122)</f>
        <v>1.6103473912192632</v>
      </c>
      <c r="O124" s="154">
        <f>SUBTOTAL(9,O2:O122)</f>
        <v>0.41738508440277206</v>
      </c>
    </row>
  </sheetData>
  <sheetProtection password="CD58" sheet="1" objects="1" scenarios="1"/>
  <sortState ref="A2:P232">
    <sortCondition ref="F2:F232"/>
    <sortCondition ref="G2:G232"/>
  </sortState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zoomScaleNormal="100" workbookViewId="0">
      <pane ySplit="2" topLeftCell="A3" activePane="bottomLeft" state="frozen"/>
      <selection pane="bottomLeft" activeCell="A20" sqref="A20"/>
    </sheetView>
  </sheetViews>
  <sheetFormatPr defaultColWidth="12.453125" defaultRowHeight="14.5" x14ac:dyDescent="0.35"/>
  <cols>
    <col min="1" max="1" width="20.81640625" bestFit="1" customWidth="1"/>
    <col min="2" max="2" width="13.1796875" style="4" customWidth="1"/>
    <col min="3" max="3" width="11.7265625" customWidth="1"/>
    <col min="4" max="4" width="63.26953125" bestFit="1" customWidth="1"/>
    <col min="5" max="7" width="12.54296875" style="8" customWidth="1"/>
    <col min="10" max="12" width="12.453125" style="8"/>
    <col min="14" max="14" width="21.54296875" bestFit="1" customWidth="1"/>
  </cols>
  <sheetData>
    <row r="1" spans="1:18" ht="15" thickBot="1" x14ac:dyDescent="0.4">
      <c r="J1" s="192" t="s">
        <v>844</v>
      </c>
      <c r="K1" s="193"/>
      <c r="L1" s="193"/>
      <c r="O1" s="193" t="s">
        <v>845</v>
      </c>
      <c r="P1" s="193"/>
      <c r="Q1" s="193"/>
    </row>
    <row r="2" spans="1:18" ht="15" thickBot="1" x14ac:dyDescent="0.4">
      <c r="A2" s="42" t="s">
        <v>608</v>
      </c>
      <c r="B2" s="42" t="s">
        <v>324</v>
      </c>
      <c r="C2" s="42" t="s">
        <v>609</v>
      </c>
      <c r="D2" s="42" t="s">
        <v>325</v>
      </c>
      <c r="E2" s="43" t="s">
        <v>0</v>
      </c>
      <c r="F2" s="43" t="s">
        <v>1</v>
      </c>
      <c r="G2" s="43" t="s">
        <v>2</v>
      </c>
      <c r="H2" s="44" t="s">
        <v>671</v>
      </c>
      <c r="I2" s="44" t="s">
        <v>672</v>
      </c>
      <c r="J2" s="43" t="s">
        <v>673</v>
      </c>
      <c r="K2" s="43" t="s">
        <v>674</v>
      </c>
      <c r="L2" s="43" t="s">
        <v>675</v>
      </c>
      <c r="M2" s="44" t="s">
        <v>843</v>
      </c>
      <c r="N2" s="44" t="s">
        <v>664</v>
      </c>
      <c r="O2" s="43" t="s">
        <v>673</v>
      </c>
      <c r="P2" s="43" t="s">
        <v>674</v>
      </c>
      <c r="Q2" s="43" t="s">
        <v>675</v>
      </c>
      <c r="R2" s="7" t="s">
        <v>866</v>
      </c>
    </row>
    <row r="3" spans="1:18" ht="15" thickBot="1" x14ac:dyDescent="0.4">
      <c r="A3" s="9" t="s">
        <v>450</v>
      </c>
      <c r="B3" s="10" t="s">
        <v>610</v>
      </c>
      <c r="C3" s="9" t="s">
        <v>611</v>
      </c>
      <c r="D3" s="9" t="s">
        <v>612</v>
      </c>
      <c r="E3" s="11">
        <v>3.0546391025641024E-4</v>
      </c>
      <c r="F3" s="11">
        <v>1.2218557692307691E-3</v>
      </c>
      <c r="G3" s="11">
        <v>1.2218557692307693E-5</v>
      </c>
      <c r="H3" t="s">
        <v>665</v>
      </c>
      <c r="I3" s="45">
        <v>1.1068635968722849</v>
      </c>
      <c r="J3" s="8">
        <f>E3*I3</f>
        <v>3.3810688242108305E-4</v>
      </c>
      <c r="K3" s="8">
        <f>F3*I3</f>
        <v>1.3524276715899215E-3</v>
      </c>
      <c r="L3" s="8">
        <f>G3*I3</f>
        <v>1.3524276715899218E-5</v>
      </c>
      <c r="O3" s="8">
        <f>J3</f>
        <v>3.3810688242108305E-4</v>
      </c>
      <c r="P3" s="8">
        <f>K3</f>
        <v>1.3524276715899215E-3</v>
      </c>
      <c r="Q3" s="8">
        <f>L3</f>
        <v>1.3524276715899218E-5</v>
      </c>
    </row>
    <row r="4" spans="1:18" ht="15" thickBot="1" x14ac:dyDescent="0.4">
      <c r="A4" s="9" t="s">
        <v>450</v>
      </c>
      <c r="B4" s="10" t="s">
        <v>613</v>
      </c>
      <c r="C4" s="9" t="s">
        <v>611</v>
      </c>
      <c r="D4" s="9" t="s">
        <v>612</v>
      </c>
      <c r="E4" s="11">
        <v>5.2947083333333327E-3</v>
      </c>
      <c r="F4" s="11">
        <v>2.4600028846153844E-2</v>
      </c>
      <c r="G4" s="11">
        <v>1.7105980769230771E-3</v>
      </c>
      <c r="H4" t="s">
        <v>665</v>
      </c>
      <c r="I4" s="45">
        <v>1.1068635968722849</v>
      </c>
      <c r="J4" s="8">
        <f t="shared" ref="J4:J67" si="0">E4*I4</f>
        <v>5.8605199102229931E-3</v>
      </c>
      <c r="K4" s="8">
        <f t="shared" ref="K4:K67" si="1">F4*I4</f>
        <v>2.7228876411815806E-2</v>
      </c>
      <c r="L4" s="8">
        <f t="shared" ref="L4:L67" si="2">G4*I4</f>
        <v>1.8933987402258905E-3</v>
      </c>
      <c r="O4" s="8">
        <f t="shared" ref="O4:O67" si="3">J4</f>
        <v>5.8605199102229931E-3</v>
      </c>
      <c r="P4" s="8">
        <f t="shared" ref="P4:P67" si="4">K4</f>
        <v>2.7228876411815806E-2</v>
      </c>
      <c r="Q4" s="8">
        <f t="shared" ref="Q4:Q67" si="5">L4</f>
        <v>1.8933987402258905E-3</v>
      </c>
    </row>
    <row r="5" spans="1:18" ht="15" thickBot="1" x14ac:dyDescent="0.4">
      <c r="A5" s="9" t="s">
        <v>450</v>
      </c>
      <c r="B5" s="10" t="s">
        <v>614</v>
      </c>
      <c r="C5" s="9" t="s">
        <v>611</v>
      </c>
      <c r="D5" s="9" t="s">
        <v>612</v>
      </c>
      <c r="E5" s="11">
        <v>2.7016339743589741E-5</v>
      </c>
      <c r="F5" s="11">
        <v>2.9717971153846157E-4</v>
      </c>
      <c r="G5" s="11">
        <v>1.5129150641025642E-6</v>
      </c>
      <c r="H5" t="s">
        <v>665</v>
      </c>
      <c r="I5" s="45">
        <v>1.1068635968722849</v>
      </c>
      <c r="J5" s="8">
        <f t="shared" si="0"/>
        <v>2.9903402982913401E-5</v>
      </c>
      <c r="K5" s="8">
        <f t="shared" si="1"/>
        <v>3.2893740443092962E-4</v>
      </c>
      <c r="L5" s="8">
        <f t="shared" si="2"/>
        <v>1.6745906096148277E-6</v>
      </c>
      <c r="O5" s="8">
        <f t="shared" si="3"/>
        <v>2.9903402982913401E-5</v>
      </c>
      <c r="P5" s="8">
        <f t="shared" si="4"/>
        <v>3.2893740443092962E-4</v>
      </c>
      <c r="Q5" s="8">
        <f t="shared" si="5"/>
        <v>1.6745906096148277E-6</v>
      </c>
    </row>
    <row r="6" spans="1:18" ht="15" thickBot="1" x14ac:dyDescent="0.4">
      <c r="A6" s="9" t="s">
        <v>450</v>
      </c>
      <c r="B6" s="10" t="s">
        <v>615</v>
      </c>
      <c r="C6" s="9" t="s">
        <v>611</v>
      </c>
      <c r="D6" s="9" t="s">
        <v>616</v>
      </c>
      <c r="E6" s="11">
        <v>3.8625737179487182E-2</v>
      </c>
      <c r="F6" s="11">
        <v>4.5983012820512821E-2</v>
      </c>
      <c r="G6" s="11">
        <v>2.529066346153846E-3</v>
      </c>
      <c r="H6" t="s">
        <v>665</v>
      </c>
      <c r="I6" s="45">
        <v>1.1068635968722849</v>
      </c>
      <c r="J6" s="8">
        <f t="shared" si="0"/>
        <v>4.2753422386330724E-2</v>
      </c>
      <c r="K6" s="8">
        <f t="shared" si="1"/>
        <v>5.089692296553721E-2</v>
      </c>
      <c r="L6" s="8">
        <f t="shared" si="2"/>
        <v>2.799331472632493E-3</v>
      </c>
      <c r="O6" s="8">
        <f t="shared" si="3"/>
        <v>4.2753422386330724E-2</v>
      </c>
      <c r="P6" s="8">
        <f t="shared" si="4"/>
        <v>5.089692296553721E-2</v>
      </c>
      <c r="Q6" s="8">
        <f t="shared" si="5"/>
        <v>2.799331472632493E-3</v>
      </c>
    </row>
    <row r="7" spans="1:18" ht="15" thickBot="1" x14ac:dyDescent="0.4">
      <c r="A7" s="9" t="s">
        <v>450</v>
      </c>
      <c r="B7" s="10" t="s">
        <v>617</v>
      </c>
      <c r="C7" s="9" t="s">
        <v>611</v>
      </c>
      <c r="D7" s="9" t="s">
        <v>618</v>
      </c>
      <c r="E7" s="11">
        <v>5.598817307692308E-5</v>
      </c>
      <c r="F7" s="11">
        <v>9.9963814102564108E-5</v>
      </c>
      <c r="G7" s="11">
        <v>3.6529294871794873E-6</v>
      </c>
      <c r="H7" t="s">
        <v>665</v>
      </c>
      <c r="I7" s="45">
        <v>1.1068635968722849</v>
      </c>
      <c r="J7" s="8">
        <f t="shared" si="0"/>
        <v>6.1971270634231097E-5</v>
      </c>
      <c r="K7" s="8">
        <f t="shared" si="1"/>
        <v>1.1064630683463654E-4</v>
      </c>
      <c r="L7" s="8">
        <f t="shared" si="2"/>
        <v>4.0432946713003186E-6</v>
      </c>
      <c r="O7" s="8">
        <f t="shared" si="3"/>
        <v>6.1971270634231097E-5</v>
      </c>
      <c r="P7" s="8">
        <f t="shared" si="4"/>
        <v>1.1064630683463654E-4</v>
      </c>
      <c r="Q7" s="8">
        <f t="shared" si="5"/>
        <v>4.0432946713003186E-6</v>
      </c>
    </row>
    <row r="8" spans="1:18" ht="15" thickBot="1" x14ac:dyDescent="0.4">
      <c r="A8" s="9" t="s">
        <v>450</v>
      </c>
      <c r="B8" s="10" t="s">
        <v>619</v>
      </c>
      <c r="C8" s="9" t="s">
        <v>611</v>
      </c>
      <c r="D8" s="9" t="s">
        <v>620</v>
      </c>
      <c r="E8" s="11">
        <v>0.15475583333333334</v>
      </c>
      <c r="F8" s="11">
        <v>5.6743814102564107E-2</v>
      </c>
      <c r="G8" s="11">
        <v>4.3847499999999998E-3</v>
      </c>
      <c r="H8" t="s">
        <v>665</v>
      </c>
      <c r="I8" s="45">
        <v>1.1068635968722849</v>
      </c>
      <c r="J8" s="8">
        <f t="shared" si="0"/>
        <v>0.17129359832030119</v>
      </c>
      <c r="K8" s="8">
        <f t="shared" si="1"/>
        <v>6.2807662177816387E-2</v>
      </c>
      <c r="L8" s="8">
        <f t="shared" si="2"/>
        <v>4.8533201563857511E-3</v>
      </c>
      <c r="O8" s="8">
        <f t="shared" si="3"/>
        <v>0.17129359832030119</v>
      </c>
      <c r="P8" s="8">
        <f t="shared" si="4"/>
        <v>6.2807662177816387E-2</v>
      </c>
      <c r="Q8" s="8">
        <f t="shared" si="5"/>
        <v>4.8533201563857511E-3</v>
      </c>
    </row>
    <row r="9" spans="1:18" ht="15" thickBot="1" x14ac:dyDescent="0.4">
      <c r="A9" s="9" t="s">
        <v>450</v>
      </c>
      <c r="B9" s="10" t="s">
        <v>621</v>
      </c>
      <c r="C9" s="9" t="s">
        <v>611</v>
      </c>
      <c r="D9" s="9" t="s">
        <v>612</v>
      </c>
      <c r="E9" s="11">
        <v>1.3641964743589746E-5</v>
      </c>
      <c r="F9" s="11">
        <v>5.4596153846153845E-5</v>
      </c>
      <c r="G9" s="11">
        <v>5.377538461538461E-7</v>
      </c>
      <c r="H9" t="s">
        <v>665</v>
      </c>
      <c r="I9" s="45">
        <v>1.1068635968722849</v>
      </c>
      <c r="J9" s="8">
        <f t="shared" si="0"/>
        <v>1.5099794164494643E-5</v>
      </c>
      <c r="K9" s="8">
        <f t="shared" si="1"/>
        <v>6.0430495221546471E-5</v>
      </c>
      <c r="L9" s="8">
        <f t="shared" si="2"/>
        <v>5.9522015638575139E-7</v>
      </c>
      <c r="O9" s="8">
        <f t="shared" si="3"/>
        <v>1.5099794164494643E-5</v>
      </c>
      <c r="P9" s="8">
        <f t="shared" si="4"/>
        <v>6.0430495221546471E-5</v>
      </c>
      <c r="Q9" s="8">
        <f t="shared" si="5"/>
        <v>5.9522015638575139E-7</v>
      </c>
    </row>
    <row r="10" spans="1:18" ht="15" thickBot="1" x14ac:dyDescent="0.4">
      <c r="A10" s="9" t="s">
        <v>450</v>
      </c>
      <c r="B10" s="10" t="s">
        <v>622</v>
      </c>
      <c r="C10" s="9" t="s">
        <v>611</v>
      </c>
      <c r="D10" s="9" t="s">
        <v>332</v>
      </c>
      <c r="E10" s="11">
        <v>3.605371445855484E-5</v>
      </c>
      <c r="F10" s="11">
        <v>1.4421482215329031E-4</v>
      </c>
      <c r="G10" s="11">
        <v>2.4516526902245161E-6</v>
      </c>
      <c r="H10" t="s">
        <v>665</v>
      </c>
      <c r="I10" s="45">
        <v>1.1068635968722849</v>
      </c>
      <c r="J10" s="8">
        <f t="shared" si="0"/>
        <v>3.9906544066202315E-5</v>
      </c>
      <c r="K10" s="8">
        <f t="shared" si="1"/>
        <v>1.5962613677088778E-4</v>
      </c>
      <c r="L10" s="8">
        <f t="shared" si="2"/>
        <v>2.7136451149835214E-6</v>
      </c>
      <c r="O10" s="8">
        <f t="shared" si="3"/>
        <v>3.9906544066202315E-5</v>
      </c>
      <c r="P10" s="8">
        <f t="shared" si="4"/>
        <v>1.5962613677088778E-4</v>
      </c>
      <c r="Q10" s="8">
        <f t="shared" si="5"/>
        <v>2.7136451149835214E-6</v>
      </c>
    </row>
    <row r="11" spans="1:18" ht="15" thickBot="1" x14ac:dyDescent="0.4">
      <c r="A11" s="9" t="s">
        <v>450</v>
      </c>
      <c r="B11" s="10" t="s">
        <v>623</v>
      </c>
      <c r="C11" s="9" t="s">
        <v>611</v>
      </c>
      <c r="D11" s="9" t="s">
        <v>332</v>
      </c>
      <c r="E11" s="11">
        <v>4.9336662829625811E-5</v>
      </c>
      <c r="F11" s="11">
        <v>2.2922570600051613E-4</v>
      </c>
      <c r="G11" s="11">
        <v>1.5939536261238711E-5</v>
      </c>
      <c r="H11" t="s">
        <v>665</v>
      </c>
      <c r="I11" s="45">
        <v>1.1068635968722849</v>
      </c>
      <c r="J11" s="8">
        <f t="shared" si="0"/>
        <v>5.4608956077274787E-5</v>
      </c>
      <c r="K11" s="8">
        <f t="shared" si="1"/>
        <v>2.5372158943932015E-4</v>
      </c>
      <c r="L11" s="8">
        <f t="shared" si="2"/>
        <v>1.764289243859089E-5</v>
      </c>
      <c r="O11" s="8">
        <f t="shared" si="3"/>
        <v>5.4608956077274787E-5</v>
      </c>
      <c r="P11" s="8">
        <f t="shared" si="4"/>
        <v>2.5372158943932015E-4</v>
      </c>
      <c r="Q11" s="8">
        <f t="shared" si="5"/>
        <v>1.764289243859089E-5</v>
      </c>
    </row>
    <row r="12" spans="1:18" ht="15" thickBot="1" x14ac:dyDescent="0.4">
      <c r="A12" s="9" t="s">
        <v>450</v>
      </c>
      <c r="B12" s="10" t="s">
        <v>8</v>
      </c>
      <c r="C12" s="9" t="s">
        <v>611</v>
      </c>
      <c r="D12" s="9" t="s">
        <v>333</v>
      </c>
      <c r="E12" s="11">
        <v>5.3777109846529028E-7</v>
      </c>
      <c r="F12" s="11">
        <v>5.9154823507251619E-6</v>
      </c>
      <c r="G12" s="11">
        <v>1.2153629126735484E-7</v>
      </c>
      <c r="H12" t="s">
        <v>665</v>
      </c>
      <c r="I12" s="45">
        <v>1.1068635968722849</v>
      </c>
      <c r="J12" s="8">
        <f t="shared" si="0"/>
        <v>5.9523925234125085E-7</v>
      </c>
      <c r="K12" s="8">
        <f t="shared" si="1"/>
        <v>6.5476320719581719E-6</v>
      </c>
      <c r="L12" s="8">
        <f t="shared" si="2"/>
        <v>1.3452409650270204E-7</v>
      </c>
      <c r="O12" s="8">
        <f t="shared" si="3"/>
        <v>5.9523925234125085E-7</v>
      </c>
      <c r="P12" s="8">
        <f t="shared" si="4"/>
        <v>6.5476320719581719E-6</v>
      </c>
      <c r="Q12" s="8">
        <f t="shared" si="5"/>
        <v>1.3452409650270204E-7</v>
      </c>
    </row>
    <row r="13" spans="1:18" ht="15" thickBot="1" x14ac:dyDescent="0.4">
      <c r="A13" s="9" t="s">
        <v>450</v>
      </c>
      <c r="B13" s="10" t="s">
        <v>9</v>
      </c>
      <c r="C13" s="9" t="s">
        <v>611</v>
      </c>
      <c r="D13" s="9" t="s">
        <v>334</v>
      </c>
      <c r="E13" s="11">
        <v>5.8878318522814194E-2</v>
      </c>
      <c r="F13" s="11">
        <v>7.0093228615500644E-2</v>
      </c>
      <c r="G13" s="11">
        <v>3.855127371171484E-3</v>
      </c>
      <c r="H13" t="s">
        <v>665</v>
      </c>
      <c r="I13" s="45">
        <v>1.1068635968722849</v>
      </c>
      <c r="J13" s="8">
        <f t="shared" si="0"/>
        <v>6.5170267417954189E-2</v>
      </c>
      <c r="K13" s="8">
        <f t="shared" si="1"/>
        <v>7.7583643141744402E-2</v>
      </c>
      <c r="L13" s="8">
        <f t="shared" si="2"/>
        <v>4.2671001484556647E-3</v>
      </c>
      <c r="O13" s="8">
        <f t="shared" si="3"/>
        <v>6.5170267417954189E-2</v>
      </c>
      <c r="P13" s="8">
        <f t="shared" si="4"/>
        <v>7.7583643141744402E-2</v>
      </c>
      <c r="Q13" s="8">
        <f t="shared" si="5"/>
        <v>4.2671001484556647E-3</v>
      </c>
    </row>
    <row r="14" spans="1:18" ht="15" thickBot="1" x14ac:dyDescent="0.4">
      <c r="A14" s="9" t="s">
        <v>450</v>
      </c>
      <c r="B14" s="10" t="s">
        <v>10</v>
      </c>
      <c r="C14" s="9" t="s">
        <v>611</v>
      </c>
      <c r="D14" s="9" t="s">
        <v>335</v>
      </c>
      <c r="E14" s="11">
        <v>1.979354774704387E-3</v>
      </c>
      <c r="F14" s="11">
        <v>3.534029915153742E-3</v>
      </c>
      <c r="G14" s="11">
        <v>1.2914234646050902E-4</v>
      </c>
      <c r="H14" t="s">
        <v>665</v>
      </c>
      <c r="I14" s="45">
        <v>1.1068635968722849</v>
      </c>
      <c r="J14" s="8">
        <f t="shared" si="0"/>
        <v>2.1908757454156291E-3</v>
      </c>
      <c r="K14" s="8">
        <f t="shared" si="1"/>
        <v>3.9116890633413264E-3</v>
      </c>
      <c r="L14" s="8">
        <f t="shared" si="2"/>
        <v>1.4294296211180579E-4</v>
      </c>
      <c r="O14" s="8">
        <f t="shared" si="3"/>
        <v>2.1908757454156291E-3</v>
      </c>
      <c r="P14" s="8">
        <f t="shared" si="4"/>
        <v>3.9116890633413264E-3</v>
      </c>
      <c r="Q14" s="8">
        <f t="shared" si="5"/>
        <v>1.4294296211180579E-4</v>
      </c>
    </row>
    <row r="15" spans="1:18" ht="15" thickBot="1" x14ac:dyDescent="0.4">
      <c r="A15" s="9" t="s">
        <v>450</v>
      </c>
      <c r="B15" s="10" t="s">
        <v>624</v>
      </c>
      <c r="C15" s="9" t="s">
        <v>611</v>
      </c>
      <c r="D15" s="9" t="s">
        <v>620</v>
      </c>
      <c r="E15" s="11">
        <v>6.4686188168619355E-4</v>
      </c>
      <c r="F15" s="11">
        <v>2.3718264237703227E-4</v>
      </c>
      <c r="G15" s="11">
        <v>1.8327750043690323E-5</v>
      </c>
      <c r="H15" t="s">
        <v>665</v>
      </c>
      <c r="I15" s="45">
        <v>1.1068635968722849</v>
      </c>
      <c r="J15" s="8">
        <f t="shared" si="0"/>
        <v>7.159878690427546E-4</v>
      </c>
      <c r="K15" s="8">
        <f t="shared" si="1"/>
        <v>2.6252883265711474E-4</v>
      </c>
      <c r="L15" s="8">
        <f t="shared" si="2"/>
        <v>2.0286319335935247E-5</v>
      </c>
      <c r="O15" s="8">
        <f t="shared" si="3"/>
        <v>7.159878690427546E-4</v>
      </c>
      <c r="P15" s="8">
        <f t="shared" si="4"/>
        <v>2.6252883265711474E-4</v>
      </c>
      <c r="Q15" s="8">
        <f t="shared" si="5"/>
        <v>2.0286319335935247E-5</v>
      </c>
    </row>
    <row r="16" spans="1:18" ht="15" thickBot="1" x14ac:dyDescent="0.4">
      <c r="A16" s="9" t="s">
        <v>450</v>
      </c>
      <c r="B16" s="10" t="s">
        <v>11</v>
      </c>
      <c r="C16" s="9" t="s">
        <v>611</v>
      </c>
      <c r="D16" s="9" t="s">
        <v>336</v>
      </c>
      <c r="E16" s="11">
        <v>1.2547992594864517E-6</v>
      </c>
      <c r="F16" s="11">
        <v>5.0191970379458066E-6</v>
      </c>
      <c r="G16" s="11">
        <v>8.5326356781264518E-8</v>
      </c>
      <c r="H16" t="s">
        <v>665</v>
      </c>
      <c r="I16" s="45">
        <v>1.1068635968722849</v>
      </c>
      <c r="J16" s="8">
        <f t="shared" si="0"/>
        <v>1.3888916217078533E-6</v>
      </c>
      <c r="K16" s="8">
        <f t="shared" si="1"/>
        <v>5.5555664868314132E-6</v>
      </c>
      <c r="L16" s="8">
        <f t="shared" si="2"/>
        <v>9.4444638174918319E-8</v>
      </c>
      <c r="O16" s="8">
        <f t="shared" si="3"/>
        <v>1.3888916217078533E-6</v>
      </c>
      <c r="P16" s="8">
        <f t="shared" si="4"/>
        <v>5.5555664868314132E-6</v>
      </c>
      <c r="Q16" s="8">
        <f t="shared" si="5"/>
        <v>9.4444638174918319E-8</v>
      </c>
    </row>
    <row r="17" spans="1:17" ht="15" thickBot="1" x14ac:dyDescent="0.4">
      <c r="A17" s="9" t="s">
        <v>450</v>
      </c>
      <c r="B17" s="10" t="s">
        <v>12</v>
      </c>
      <c r="C17" s="9" t="s">
        <v>611</v>
      </c>
      <c r="D17" s="9" t="s">
        <v>337</v>
      </c>
      <c r="E17" s="11">
        <v>5.9179773689590652E-4</v>
      </c>
      <c r="F17" s="11">
        <v>2.1304718528252628E-3</v>
      </c>
      <c r="G17" s="11">
        <v>8.4390357281356271E-5</v>
      </c>
      <c r="H17" t="s">
        <v>666</v>
      </c>
      <c r="I17" s="45">
        <v>1.0332290852228303</v>
      </c>
      <c r="J17" s="8">
        <f t="shared" si="0"/>
        <v>6.1146263432989873E-4</v>
      </c>
      <c r="K17" s="8">
        <f t="shared" si="1"/>
        <v>2.2012654835876348E-3</v>
      </c>
      <c r="L17" s="8">
        <f t="shared" si="2"/>
        <v>8.7194571655443555E-5</v>
      </c>
      <c r="O17" s="8">
        <f t="shared" si="3"/>
        <v>6.1146263432989873E-4</v>
      </c>
      <c r="P17" s="8">
        <f t="shared" si="4"/>
        <v>2.2012654835876348E-3</v>
      </c>
      <c r="Q17" s="8">
        <f t="shared" si="5"/>
        <v>8.7194571655443555E-5</v>
      </c>
    </row>
    <row r="18" spans="1:17" ht="15" thickBot="1" x14ac:dyDescent="0.4">
      <c r="A18" s="9" t="s">
        <v>450</v>
      </c>
      <c r="B18" s="10" t="s">
        <v>13</v>
      </c>
      <c r="C18" s="9" t="s">
        <v>611</v>
      </c>
      <c r="D18" s="9" t="s">
        <v>338</v>
      </c>
      <c r="E18" s="11">
        <v>1.1754446095139513E-2</v>
      </c>
      <c r="F18" s="11">
        <v>2.7622948323577885E-2</v>
      </c>
      <c r="G18" s="11">
        <v>1.6162363380816836E-3</v>
      </c>
      <c r="H18" t="s">
        <v>666</v>
      </c>
      <c r="I18" s="45">
        <v>1.0332290852228303</v>
      </c>
      <c r="J18" s="8">
        <f t="shared" si="0"/>
        <v>1.2145035586182068E-2</v>
      </c>
      <c r="K18" s="8">
        <f t="shared" si="1"/>
        <v>2.8540833627527892E-2</v>
      </c>
      <c r="L18" s="8">
        <f t="shared" si="2"/>
        <v>1.6699423931000349E-3</v>
      </c>
      <c r="O18" s="8">
        <f t="shared" si="3"/>
        <v>1.2145035586182068E-2</v>
      </c>
      <c r="P18" s="8">
        <f t="shared" si="4"/>
        <v>2.8540833627527892E-2</v>
      </c>
      <c r="Q18" s="8">
        <f t="shared" si="5"/>
        <v>1.6699423931000349E-3</v>
      </c>
    </row>
    <row r="19" spans="1:17" ht="15" thickBot="1" x14ac:dyDescent="0.4">
      <c r="A19" s="9" t="s">
        <v>450</v>
      </c>
      <c r="B19" s="10" t="s">
        <v>14</v>
      </c>
      <c r="C19" s="9" t="s">
        <v>611</v>
      </c>
      <c r="D19" s="9" t="s">
        <v>339</v>
      </c>
      <c r="E19" s="11">
        <v>2.155972444980014E-2</v>
      </c>
      <c r="F19" s="11">
        <v>7.6026396744031846E-2</v>
      </c>
      <c r="G19" s="11">
        <v>2.9598731612099885E-3</v>
      </c>
      <c r="H19" t="s">
        <v>666</v>
      </c>
      <c r="I19" s="45">
        <v>1.0332290852228303</v>
      </c>
      <c r="J19" s="8">
        <f t="shared" si="0"/>
        <v>2.2276134370923288E-2</v>
      </c>
      <c r="K19" s="8">
        <f t="shared" si="1"/>
        <v>7.8552684360623987E-2</v>
      </c>
      <c r="L19" s="8">
        <f t="shared" si="2"/>
        <v>3.0582270387326032E-3</v>
      </c>
      <c r="O19" s="8">
        <f t="shared" si="3"/>
        <v>2.2276134370923288E-2</v>
      </c>
      <c r="P19" s="8">
        <f t="shared" si="4"/>
        <v>7.8552684360623987E-2</v>
      </c>
      <c r="Q19" s="8">
        <f t="shared" si="5"/>
        <v>3.0582270387326032E-3</v>
      </c>
    </row>
    <row r="20" spans="1:17" ht="15" thickBot="1" x14ac:dyDescent="0.4">
      <c r="A20" s="9" t="s">
        <v>450</v>
      </c>
      <c r="B20" s="10" t="s">
        <v>15</v>
      </c>
      <c r="C20" s="9" t="s">
        <v>611</v>
      </c>
      <c r="D20" s="9" t="s">
        <v>307</v>
      </c>
      <c r="E20" s="11">
        <v>5.454394633218668E-3</v>
      </c>
      <c r="F20" s="11">
        <v>9.5177356015895882E-5</v>
      </c>
      <c r="G20" s="11">
        <v>6.9186616488478396E-4</v>
      </c>
      <c r="H20" t="s">
        <v>666</v>
      </c>
      <c r="I20" s="45">
        <v>1.0332290852228303</v>
      </c>
      <c r="J20" s="8">
        <f t="shared" si="0"/>
        <v>5.6356391773248393E-3</v>
      </c>
      <c r="K20" s="8">
        <f t="shared" si="1"/>
        <v>9.8340012490231746E-5</v>
      </c>
      <c r="L20" s="8">
        <f t="shared" si="2"/>
        <v>7.1485624464053324E-4</v>
      </c>
      <c r="O20" s="8">
        <f t="shared" si="3"/>
        <v>5.6356391773248393E-3</v>
      </c>
      <c r="P20" s="8">
        <f t="shared" si="4"/>
        <v>9.8340012490231746E-5</v>
      </c>
      <c r="Q20" s="8">
        <f t="shared" si="5"/>
        <v>7.1485624464053324E-4</v>
      </c>
    </row>
    <row r="21" spans="1:17" ht="15" thickBot="1" x14ac:dyDescent="0.4">
      <c r="A21" s="9" t="s">
        <v>450</v>
      </c>
      <c r="B21" s="10" t="s">
        <v>16</v>
      </c>
      <c r="C21" s="9" t="s">
        <v>611</v>
      </c>
      <c r="D21" s="9" t="s">
        <v>340</v>
      </c>
      <c r="E21" s="11">
        <v>3.3795282720721271E-3</v>
      </c>
      <c r="F21" s="11">
        <v>4.0999476437616835E-5</v>
      </c>
      <c r="G21" s="11">
        <v>7.7606151828346116E-4</v>
      </c>
      <c r="H21" t="s">
        <v>666</v>
      </c>
      <c r="I21" s="45">
        <v>1.0332290852228303</v>
      </c>
      <c r="J21" s="8">
        <f t="shared" si="0"/>
        <v>3.4918269050377765E-3</v>
      </c>
      <c r="K21" s="8">
        <f t="shared" si="1"/>
        <v>4.2361851534253825E-5</v>
      </c>
      <c r="L21" s="8">
        <f t="shared" si="2"/>
        <v>8.0184933261266136E-4</v>
      </c>
      <c r="O21" s="8">
        <f t="shared" si="3"/>
        <v>3.4918269050377765E-3</v>
      </c>
      <c r="P21" s="8">
        <f t="shared" si="4"/>
        <v>4.2361851534253825E-5</v>
      </c>
      <c r="Q21" s="8">
        <f t="shared" si="5"/>
        <v>8.0184933261266136E-4</v>
      </c>
    </row>
    <row r="22" spans="1:17" ht="15" thickBot="1" x14ac:dyDescent="0.4">
      <c r="A22" s="9" t="s">
        <v>450</v>
      </c>
      <c r="B22" s="10" t="s">
        <v>17</v>
      </c>
      <c r="C22" s="9" t="s">
        <v>611</v>
      </c>
      <c r="D22" s="9" t="s">
        <v>341</v>
      </c>
      <c r="E22" s="11">
        <v>1.3535429637342908E-3</v>
      </c>
      <c r="F22" s="11">
        <v>2.1918167310470094E-5</v>
      </c>
      <c r="G22" s="11">
        <v>1.1535877531826361E-4</v>
      </c>
      <c r="H22" t="s">
        <v>666</v>
      </c>
      <c r="I22" s="45">
        <v>1.0332290852228303</v>
      </c>
      <c r="J22" s="8">
        <f t="shared" si="0"/>
        <v>1.3985199582289799E-3</v>
      </c>
      <c r="K22" s="8">
        <f t="shared" si="1"/>
        <v>2.2646487959957959E-5</v>
      </c>
      <c r="L22" s="8">
        <f t="shared" si="2"/>
        <v>1.1919204189451553E-4</v>
      </c>
      <c r="O22" s="8">
        <f t="shared" si="3"/>
        <v>1.3985199582289799E-3</v>
      </c>
      <c r="P22" s="8">
        <f t="shared" si="4"/>
        <v>2.2646487959957959E-5</v>
      </c>
      <c r="Q22" s="8">
        <f t="shared" si="5"/>
        <v>1.1919204189451553E-4</v>
      </c>
    </row>
    <row r="23" spans="1:17" ht="15" thickBot="1" x14ac:dyDescent="0.4">
      <c r="A23" s="9" t="s">
        <v>450</v>
      </c>
      <c r="B23" s="10" t="s">
        <v>18</v>
      </c>
      <c r="C23" s="9" t="s">
        <v>611</v>
      </c>
      <c r="D23" s="9" t="s">
        <v>342</v>
      </c>
      <c r="E23" s="11">
        <v>2.9244595491278986E-4</v>
      </c>
      <c r="F23" s="11">
        <v>5.6024129293637885E-6</v>
      </c>
      <c r="G23" s="11">
        <v>4.201809697022842E-5</v>
      </c>
      <c r="H23" t="s">
        <v>666</v>
      </c>
      <c r="I23" s="45">
        <v>1.0332290852228303</v>
      </c>
      <c r="J23" s="8">
        <f t="shared" si="0"/>
        <v>3.0216366647165894E-4</v>
      </c>
      <c r="K23" s="8">
        <f t="shared" si="1"/>
        <v>5.7885759860471042E-6</v>
      </c>
      <c r="L23" s="8">
        <f t="shared" si="2"/>
        <v>4.3414319895353291E-5</v>
      </c>
      <c r="O23" s="8">
        <f t="shared" si="3"/>
        <v>3.0216366647165894E-4</v>
      </c>
      <c r="P23" s="8">
        <f t="shared" si="4"/>
        <v>5.7885759860471042E-6</v>
      </c>
      <c r="Q23" s="8">
        <f t="shared" si="5"/>
        <v>4.3414319895353291E-5</v>
      </c>
    </row>
    <row r="24" spans="1:17" ht="15" thickBot="1" x14ac:dyDescent="0.4">
      <c r="A24" s="9" t="s">
        <v>450</v>
      </c>
      <c r="B24" s="10" t="s">
        <v>19</v>
      </c>
      <c r="C24" s="9" t="s">
        <v>611</v>
      </c>
      <c r="D24" s="9" t="s">
        <v>308</v>
      </c>
      <c r="E24" s="11">
        <v>1.9172559969569052E-2</v>
      </c>
      <c r="F24" s="11">
        <v>2.3259604815768393E-4</v>
      </c>
      <c r="G24" s="11">
        <v>4.4027109115561619E-3</v>
      </c>
      <c r="H24" t="s">
        <v>666</v>
      </c>
      <c r="I24" s="45">
        <v>1.0332290852228303</v>
      </c>
      <c r="J24" s="8">
        <f t="shared" si="0"/>
        <v>1.9809646598737688E-2</v>
      </c>
      <c r="K24" s="8">
        <f t="shared" si="1"/>
        <v>2.4032500206440914E-4</v>
      </c>
      <c r="L24" s="8">
        <f t="shared" si="2"/>
        <v>4.5490089676477469E-3</v>
      </c>
      <c r="O24" s="8">
        <f t="shared" si="3"/>
        <v>1.9809646598737688E-2</v>
      </c>
      <c r="P24" s="8">
        <f t="shared" si="4"/>
        <v>2.4032500206440914E-4</v>
      </c>
      <c r="Q24" s="8">
        <f t="shared" si="5"/>
        <v>4.5490089676477469E-3</v>
      </c>
    </row>
    <row r="25" spans="1:17" ht="15" thickBot="1" x14ac:dyDescent="0.4">
      <c r="A25" s="9" t="s">
        <v>450</v>
      </c>
      <c r="B25" s="10" t="s">
        <v>20</v>
      </c>
      <c r="C25" s="9" t="s">
        <v>611</v>
      </c>
      <c r="D25" s="9" t="s">
        <v>309</v>
      </c>
      <c r="E25" s="11">
        <v>1.450385972875172E-2</v>
      </c>
      <c r="F25" s="11">
        <v>2.3486363765308152E-4</v>
      </c>
      <c r="G25" s="11">
        <v>1.2361244087004282E-3</v>
      </c>
      <c r="H25" t="s">
        <v>666</v>
      </c>
      <c r="I25" s="45">
        <v>1.0332290852228303</v>
      </c>
      <c r="J25" s="8">
        <f t="shared" si="0"/>
        <v>1.4985809719738386E-2</v>
      </c>
      <c r="K25" s="8">
        <f t="shared" si="1"/>
        <v>2.426679414843997E-4</v>
      </c>
      <c r="L25" s="8">
        <f t="shared" si="2"/>
        <v>1.2771996920231555E-3</v>
      </c>
      <c r="O25" s="8">
        <f t="shared" si="3"/>
        <v>1.4985809719738386E-2</v>
      </c>
      <c r="P25" s="8">
        <f t="shared" si="4"/>
        <v>2.426679414843997E-4</v>
      </c>
      <c r="Q25" s="8">
        <f t="shared" si="5"/>
        <v>1.2771996920231555E-3</v>
      </c>
    </row>
    <row r="26" spans="1:17" ht="15" thickBot="1" x14ac:dyDescent="0.4">
      <c r="A26" s="9" t="s">
        <v>450</v>
      </c>
      <c r="B26" s="10" t="s">
        <v>21</v>
      </c>
      <c r="C26" s="9" t="s">
        <v>611</v>
      </c>
      <c r="D26" s="9" t="s">
        <v>310</v>
      </c>
      <c r="E26" s="11">
        <v>7.1695205612782101E-3</v>
      </c>
      <c r="F26" s="11">
        <v>1.3734713718923812E-4</v>
      </c>
      <c r="G26" s="11">
        <v>1.0301035289192815E-3</v>
      </c>
      <c r="H26" t="s">
        <v>666</v>
      </c>
      <c r="I26" s="45">
        <v>1.0332290852228303</v>
      </c>
      <c r="J26" s="8">
        <f t="shared" si="0"/>
        <v>7.407757171015758E-3</v>
      </c>
      <c r="K26" s="8">
        <f t="shared" si="1"/>
        <v>1.4191105691601107E-4</v>
      </c>
      <c r="L26" s="8">
        <f t="shared" si="2"/>
        <v>1.0643329268700786E-3</v>
      </c>
      <c r="O26" s="8">
        <f t="shared" si="3"/>
        <v>7.407757171015758E-3</v>
      </c>
      <c r="P26" s="8">
        <f t="shared" si="4"/>
        <v>1.4191105691601107E-4</v>
      </c>
      <c r="Q26" s="8">
        <f t="shared" si="5"/>
        <v>1.0643329268700786E-3</v>
      </c>
    </row>
    <row r="27" spans="1:17" ht="15" thickBot="1" x14ac:dyDescent="0.4">
      <c r="A27" s="9" t="s">
        <v>450</v>
      </c>
      <c r="B27" s="10" t="s">
        <v>22</v>
      </c>
      <c r="C27" s="9" t="s">
        <v>611</v>
      </c>
      <c r="D27" s="9" t="s">
        <v>343</v>
      </c>
      <c r="E27" s="11">
        <v>5.603402744539228E-4</v>
      </c>
      <c r="F27" s="11">
        <v>1.3391780144181824E-4</v>
      </c>
      <c r="G27" s="11">
        <v>7.7460875676083152E-5</v>
      </c>
      <c r="H27" t="s">
        <v>666</v>
      </c>
      <c r="I27" s="45">
        <v>1.0332290852228303</v>
      </c>
      <c r="J27" s="8">
        <f t="shared" si="0"/>
        <v>5.7895986918753627E-4</v>
      </c>
      <c r="K27" s="8">
        <f t="shared" si="1"/>
        <v>1.3836776747878248E-4</v>
      </c>
      <c r="L27" s="8">
        <f t="shared" si="2"/>
        <v>8.0034829715358783E-5</v>
      </c>
      <c r="O27" s="8">
        <f t="shared" si="3"/>
        <v>5.7895986918753627E-4</v>
      </c>
      <c r="P27" s="8">
        <f t="shared" si="4"/>
        <v>1.3836776747878248E-4</v>
      </c>
      <c r="Q27" s="8">
        <f t="shared" si="5"/>
        <v>8.0034829715358783E-5</v>
      </c>
    </row>
    <row r="28" spans="1:17" ht="15" thickBot="1" x14ac:dyDescent="0.4">
      <c r="A28" s="9" t="s">
        <v>450</v>
      </c>
      <c r="B28" s="10" t="s">
        <v>23</v>
      </c>
      <c r="C28" s="9" t="s">
        <v>611</v>
      </c>
      <c r="D28" s="9" t="s">
        <v>311</v>
      </c>
      <c r="E28" s="11">
        <v>8.7663781631365186E-4</v>
      </c>
      <c r="F28" s="11">
        <v>8.7918245542726143E-6</v>
      </c>
      <c r="G28" s="11">
        <v>5.6341646146520093E-5</v>
      </c>
      <c r="H28" t="s">
        <v>666</v>
      </c>
      <c r="I28" s="45">
        <v>1.0332290852228303</v>
      </c>
      <c r="J28" s="8">
        <f t="shared" si="0"/>
        <v>9.0576768902149408E-4</v>
      </c>
      <c r="K28" s="8">
        <f t="shared" si="1"/>
        <v>9.0839688416507107E-6</v>
      </c>
      <c r="L28" s="8">
        <f t="shared" si="2"/>
        <v>5.8213827507917359E-5</v>
      </c>
      <c r="O28" s="8">
        <f t="shared" si="3"/>
        <v>9.0576768902149408E-4</v>
      </c>
      <c r="P28" s="8">
        <f t="shared" si="4"/>
        <v>9.0839688416507107E-6</v>
      </c>
      <c r="Q28" s="8">
        <f t="shared" si="5"/>
        <v>5.8213827507917359E-5</v>
      </c>
    </row>
    <row r="29" spans="1:17" ht="15" thickBot="1" x14ac:dyDescent="0.4">
      <c r="A29" s="9" t="s">
        <v>450</v>
      </c>
      <c r="B29" s="10" t="s">
        <v>88</v>
      </c>
      <c r="C29" s="9" t="s">
        <v>611</v>
      </c>
      <c r="D29" s="9" t="s">
        <v>320</v>
      </c>
      <c r="E29" s="11">
        <v>9.2095917756537284E-3</v>
      </c>
      <c r="F29" s="11">
        <v>5.11643987536319E-5</v>
      </c>
      <c r="G29" s="11">
        <v>1.7242402379973941E-3</v>
      </c>
      <c r="H29" t="s">
        <v>666</v>
      </c>
      <c r="I29" s="45">
        <v>1.0332290852228303</v>
      </c>
      <c r="J29" s="8">
        <f t="shared" si="0"/>
        <v>9.5156180856344023E-3</v>
      </c>
      <c r="K29" s="8">
        <f t="shared" si="1"/>
        <v>5.2864544920191205E-5</v>
      </c>
      <c r="L29" s="8">
        <f t="shared" si="2"/>
        <v>1.7815351638104427E-3</v>
      </c>
      <c r="O29" s="8">
        <f t="shared" si="3"/>
        <v>9.5156180856344023E-3</v>
      </c>
      <c r="P29" s="8">
        <f t="shared" si="4"/>
        <v>5.2864544920191205E-5</v>
      </c>
      <c r="Q29" s="8">
        <f t="shared" si="5"/>
        <v>1.7815351638104427E-3</v>
      </c>
    </row>
    <row r="30" spans="1:17" ht="15" thickBot="1" x14ac:dyDescent="0.4">
      <c r="A30" s="9" t="s">
        <v>450</v>
      </c>
      <c r="B30" s="10" t="s">
        <v>24</v>
      </c>
      <c r="C30" s="9" t="s">
        <v>611</v>
      </c>
      <c r="D30" s="9" t="s">
        <v>344</v>
      </c>
      <c r="E30" s="11">
        <v>1.7955869331076517E-6</v>
      </c>
      <c r="F30" s="11">
        <v>3.1332389436777814E-8</v>
      </c>
      <c r="G30" s="11">
        <v>2.2776236936734687E-7</v>
      </c>
      <c r="H30" t="s">
        <v>666</v>
      </c>
      <c r="I30" s="45">
        <v>1.0332290852228303</v>
      </c>
      <c r="J30" s="8">
        <f t="shared" si="0"/>
        <v>1.8552526443328863E-6</v>
      </c>
      <c r="K30" s="8">
        <f t="shared" si="1"/>
        <v>3.2373536075607412E-8</v>
      </c>
      <c r="L30" s="8">
        <f t="shared" si="2"/>
        <v>2.353307045496082E-7</v>
      </c>
      <c r="O30" s="8">
        <f t="shared" si="3"/>
        <v>1.8552526443328863E-6</v>
      </c>
      <c r="P30" s="8">
        <f t="shared" si="4"/>
        <v>3.2373536075607412E-8</v>
      </c>
      <c r="Q30" s="8">
        <f t="shared" si="5"/>
        <v>2.353307045496082E-7</v>
      </c>
    </row>
    <row r="31" spans="1:17" ht="15" thickBot="1" x14ac:dyDescent="0.4">
      <c r="A31" s="9" t="s">
        <v>450</v>
      </c>
      <c r="B31" s="10" t="s">
        <v>25</v>
      </c>
      <c r="C31" s="9" t="s">
        <v>611</v>
      </c>
      <c r="D31" s="9" t="s">
        <v>345</v>
      </c>
      <c r="E31" s="11">
        <v>6.7894219468701161E-4</v>
      </c>
      <c r="F31" s="11">
        <v>4.170924067776624E-5</v>
      </c>
      <c r="G31" s="11">
        <v>2.1473419588917679E-4</v>
      </c>
      <c r="H31" t="s">
        <v>666</v>
      </c>
      <c r="I31" s="45">
        <v>1.0332290852228303</v>
      </c>
      <c r="J31" s="8">
        <f t="shared" si="0"/>
        <v>7.0150282273564177E-4</v>
      </c>
      <c r="K31" s="8">
        <f t="shared" si="1"/>
        <v>4.3095200590827274E-5</v>
      </c>
      <c r="L31" s="8">
        <f t="shared" si="2"/>
        <v>2.2186961678463419E-4</v>
      </c>
      <c r="O31" s="8">
        <f t="shared" si="3"/>
        <v>7.0150282273564177E-4</v>
      </c>
      <c r="P31" s="8">
        <f t="shared" si="4"/>
        <v>4.3095200590827274E-5</v>
      </c>
      <c r="Q31" s="8">
        <f t="shared" si="5"/>
        <v>2.2186961678463419E-4</v>
      </c>
    </row>
    <row r="32" spans="1:17" ht="15" thickBot="1" x14ac:dyDescent="0.4">
      <c r="A32" s="9" t="s">
        <v>450</v>
      </c>
      <c r="B32" s="10" t="s">
        <v>26</v>
      </c>
      <c r="C32" s="9" t="s">
        <v>611</v>
      </c>
      <c r="D32" s="9" t="s">
        <v>346</v>
      </c>
      <c r="E32" s="11">
        <v>1.3865649867451439E-5</v>
      </c>
      <c r="F32" s="11">
        <v>4.9916339522825234E-5</v>
      </c>
      <c r="G32" s="11">
        <v>1.977241671098573E-6</v>
      </c>
      <c r="H32" t="s">
        <v>666</v>
      </c>
      <c r="I32" s="45">
        <v>1.0332290852228303</v>
      </c>
      <c r="J32" s="8">
        <f t="shared" si="0"/>
        <v>1.4326392728566909E-5</v>
      </c>
      <c r="K32" s="8">
        <f t="shared" si="1"/>
        <v>5.1575013822840923E-5</v>
      </c>
      <c r="L32" s="8">
        <f t="shared" si="2"/>
        <v>2.0429436030936389E-6</v>
      </c>
      <c r="O32" s="8">
        <f t="shared" si="3"/>
        <v>1.4326392728566909E-5</v>
      </c>
      <c r="P32" s="8">
        <f t="shared" si="4"/>
        <v>5.1575013822840923E-5</v>
      </c>
      <c r="Q32" s="8">
        <f t="shared" si="5"/>
        <v>2.0429436030936389E-6</v>
      </c>
    </row>
    <row r="33" spans="1:17" ht="15" thickBot="1" x14ac:dyDescent="0.4">
      <c r="A33" s="9" t="s">
        <v>450</v>
      </c>
      <c r="B33" s="10" t="s">
        <v>347</v>
      </c>
      <c r="C33" s="9" t="s">
        <v>611</v>
      </c>
      <c r="D33" s="9" t="s">
        <v>348</v>
      </c>
      <c r="E33" s="12"/>
      <c r="F33" s="12"/>
      <c r="G33" s="11">
        <v>0.162305888901393</v>
      </c>
      <c r="H33" t="s">
        <v>667</v>
      </c>
      <c r="I33" s="45">
        <f>'ONROAD Daily'!$B$16</f>
        <v>0</v>
      </c>
      <c r="J33" s="8">
        <f t="shared" si="0"/>
        <v>0</v>
      </c>
      <c r="K33" s="8">
        <f t="shared" si="1"/>
        <v>0</v>
      </c>
      <c r="L33" s="8">
        <f t="shared" si="2"/>
        <v>0</v>
      </c>
      <c r="O33" s="8">
        <f t="shared" si="3"/>
        <v>0</v>
      </c>
      <c r="P33" s="8">
        <f t="shared" si="4"/>
        <v>0</v>
      </c>
      <c r="Q33" s="8">
        <f t="shared" si="5"/>
        <v>0</v>
      </c>
    </row>
    <row r="34" spans="1:17" ht="15" thickBot="1" x14ac:dyDescent="0.4">
      <c r="A34" s="9" t="s">
        <v>450</v>
      </c>
      <c r="B34" s="10" t="s">
        <v>27</v>
      </c>
      <c r="C34" s="9" t="s">
        <v>611</v>
      </c>
      <c r="D34" s="9" t="s">
        <v>349</v>
      </c>
      <c r="E34" s="11">
        <v>1.5945741767478223E-2</v>
      </c>
      <c r="F34" s="12"/>
      <c r="G34" s="11">
        <v>4.7749377636212634E-3</v>
      </c>
      <c r="H34" t="s">
        <v>668</v>
      </c>
      <c r="I34" s="45">
        <v>1.0244740902787273</v>
      </c>
      <c r="J34" s="8">
        <f t="shared" si="0"/>
        <v>1.6335999291056755E-2</v>
      </c>
      <c r="K34" s="8">
        <f t="shared" si="1"/>
        <v>0</v>
      </c>
      <c r="L34" s="8">
        <f t="shared" si="2"/>
        <v>4.891800021523434E-3</v>
      </c>
      <c r="O34" s="8">
        <f t="shared" si="3"/>
        <v>1.6335999291056755E-2</v>
      </c>
      <c r="P34" s="8">
        <f t="shared" si="4"/>
        <v>0</v>
      </c>
      <c r="Q34" s="8">
        <f t="shared" si="5"/>
        <v>4.891800021523434E-3</v>
      </c>
    </row>
    <row r="35" spans="1:17" ht="15" thickBot="1" x14ac:dyDescent="0.4">
      <c r="A35" s="9" t="s">
        <v>450</v>
      </c>
      <c r="B35" s="10" t="s">
        <v>28</v>
      </c>
      <c r="C35" s="9" t="s">
        <v>611</v>
      </c>
      <c r="D35" s="9" t="s">
        <v>350</v>
      </c>
      <c r="E35" s="11">
        <v>4.5900099002454973E-2</v>
      </c>
      <c r="F35" s="12"/>
      <c r="G35" s="11">
        <v>1.4031644706727041E-2</v>
      </c>
      <c r="H35" t="s">
        <v>668</v>
      </c>
      <c r="I35" s="45">
        <v>1.0244740902787273</v>
      </c>
      <c r="J35" s="8">
        <f t="shared" si="0"/>
        <v>4.7023462169243573E-2</v>
      </c>
      <c r="K35" s="8">
        <f t="shared" si="1"/>
        <v>0</v>
      </c>
      <c r="L35" s="8">
        <f t="shared" si="2"/>
        <v>1.4375056446038504E-2</v>
      </c>
      <c r="O35" s="8">
        <f t="shared" si="3"/>
        <v>4.7023462169243573E-2</v>
      </c>
      <c r="P35" s="8">
        <f t="shared" si="4"/>
        <v>0</v>
      </c>
      <c r="Q35" s="8">
        <f t="shared" si="5"/>
        <v>1.4375056446038504E-2</v>
      </c>
    </row>
    <row r="36" spans="1:17" ht="15" thickBot="1" x14ac:dyDescent="0.4">
      <c r="A36" s="9" t="s">
        <v>450</v>
      </c>
      <c r="B36" s="10" t="s">
        <v>29</v>
      </c>
      <c r="C36" s="9" t="s">
        <v>611</v>
      </c>
      <c r="D36" s="9" t="s">
        <v>351</v>
      </c>
      <c r="E36" s="12"/>
      <c r="F36" s="12"/>
      <c r="G36" s="11">
        <v>2.5380559412990691E-3</v>
      </c>
      <c r="H36" t="s">
        <v>668</v>
      </c>
      <c r="I36" s="45">
        <v>1.0244740902787273</v>
      </c>
      <c r="J36" s="8">
        <f t="shared" si="0"/>
        <v>0</v>
      </c>
      <c r="K36" s="8">
        <f t="shared" si="1"/>
        <v>0</v>
      </c>
      <c r="L36" s="8">
        <f t="shared" si="2"/>
        <v>2.6001725515388827E-3</v>
      </c>
      <c r="O36" s="8">
        <f t="shared" si="3"/>
        <v>0</v>
      </c>
      <c r="P36" s="8">
        <f t="shared" si="4"/>
        <v>0</v>
      </c>
      <c r="Q36" s="8">
        <f t="shared" si="5"/>
        <v>2.6001725515388827E-3</v>
      </c>
    </row>
    <row r="37" spans="1:17" ht="15" thickBot="1" x14ac:dyDescent="0.4">
      <c r="A37" s="9" t="s">
        <v>450</v>
      </c>
      <c r="B37" s="10" t="s">
        <v>30</v>
      </c>
      <c r="C37" s="9" t="s">
        <v>611</v>
      </c>
      <c r="D37" s="9" t="s">
        <v>352</v>
      </c>
      <c r="E37" s="11">
        <v>3.6971612797122634E-3</v>
      </c>
      <c r="F37" s="12"/>
      <c r="G37" s="11">
        <v>1.7903955390408883E-3</v>
      </c>
      <c r="H37" t="s">
        <v>668</v>
      </c>
      <c r="I37" s="45">
        <v>1.0244740902787273</v>
      </c>
      <c r="J37" s="8">
        <f t="shared" si="0"/>
        <v>3.7876459386469562E-3</v>
      </c>
      <c r="K37" s="8">
        <f t="shared" si="1"/>
        <v>0</v>
      </c>
      <c r="L37" s="8">
        <f t="shared" si="2"/>
        <v>1.8342138410980056E-3</v>
      </c>
      <c r="O37" s="8">
        <f t="shared" si="3"/>
        <v>3.7876459386469562E-3</v>
      </c>
      <c r="P37" s="8">
        <f t="shared" si="4"/>
        <v>0</v>
      </c>
      <c r="Q37" s="8">
        <f t="shared" si="5"/>
        <v>1.8342138410980056E-3</v>
      </c>
    </row>
    <row r="38" spans="1:17" ht="15" thickBot="1" x14ac:dyDescent="0.4">
      <c r="A38" s="9" t="s">
        <v>450</v>
      </c>
      <c r="B38" s="10" t="s">
        <v>31</v>
      </c>
      <c r="C38" s="9" t="s">
        <v>611</v>
      </c>
      <c r="D38" s="9" t="s">
        <v>353</v>
      </c>
      <c r="E38" s="12"/>
      <c r="F38" s="12"/>
      <c r="G38" s="11">
        <v>8.7316601817445408E-5</v>
      </c>
      <c r="H38" t="s">
        <v>668</v>
      </c>
      <c r="I38" s="45">
        <v>1.0244740902787273</v>
      </c>
      <c r="J38" s="8">
        <f t="shared" si="0"/>
        <v>0</v>
      </c>
      <c r="K38" s="8">
        <f t="shared" si="1"/>
        <v>0</v>
      </c>
      <c r="L38" s="8">
        <f t="shared" si="2"/>
        <v>8.9453596213157253E-5</v>
      </c>
      <c r="O38" s="8">
        <f t="shared" si="3"/>
        <v>0</v>
      </c>
      <c r="P38" s="8">
        <f t="shared" si="4"/>
        <v>0</v>
      </c>
      <c r="Q38" s="8">
        <f t="shared" si="5"/>
        <v>8.9453596213157253E-5</v>
      </c>
    </row>
    <row r="39" spans="1:17" ht="15" thickBot="1" x14ac:dyDescent="0.4">
      <c r="A39" s="9" t="s">
        <v>450</v>
      </c>
      <c r="B39" s="10" t="s">
        <v>32</v>
      </c>
      <c r="C39" s="9" t="s">
        <v>611</v>
      </c>
      <c r="D39" s="9" t="s">
        <v>354</v>
      </c>
      <c r="E39" s="12"/>
      <c r="F39" s="12"/>
      <c r="G39" s="11">
        <v>4.2740423076923078E-5</v>
      </c>
      <c r="H39" t="s">
        <v>668</v>
      </c>
      <c r="I39" s="45">
        <v>1.0244740902787273</v>
      </c>
      <c r="J39" s="8">
        <f t="shared" si="0"/>
        <v>0</v>
      </c>
      <c r="K39" s="8">
        <f t="shared" si="1"/>
        <v>0</v>
      </c>
      <c r="L39" s="8">
        <f t="shared" si="2"/>
        <v>4.3786456049858695E-5</v>
      </c>
      <c r="O39" s="8">
        <f t="shared" si="3"/>
        <v>0</v>
      </c>
      <c r="P39" s="8">
        <f t="shared" si="4"/>
        <v>0</v>
      </c>
      <c r="Q39" s="8">
        <f t="shared" si="5"/>
        <v>4.3786456049858695E-5</v>
      </c>
    </row>
    <row r="40" spans="1:17" ht="15" thickBot="1" x14ac:dyDescent="0.4">
      <c r="A40" s="9" t="s">
        <v>450</v>
      </c>
      <c r="B40" s="10" t="s">
        <v>355</v>
      </c>
      <c r="C40" s="9" t="s">
        <v>611</v>
      </c>
      <c r="D40" s="9" t="s">
        <v>356</v>
      </c>
      <c r="E40" s="12"/>
      <c r="F40" s="12"/>
      <c r="G40" s="11">
        <v>0.31529823803484547</v>
      </c>
      <c r="H40" t="s">
        <v>668</v>
      </c>
      <c r="I40" s="45">
        <v>1.0244740902787273</v>
      </c>
      <c r="J40" s="8">
        <f t="shared" si="0"/>
        <v>0</v>
      </c>
      <c r="K40" s="8">
        <f t="shared" si="1"/>
        <v>0</v>
      </c>
      <c r="L40" s="8">
        <f t="shared" si="2"/>
        <v>0.32301487557723391</v>
      </c>
      <c r="O40" s="8">
        <f t="shared" si="3"/>
        <v>0</v>
      </c>
      <c r="P40" s="8">
        <f t="shared" si="4"/>
        <v>0</v>
      </c>
      <c r="Q40" s="8">
        <f t="shared" si="5"/>
        <v>0.32301487557723391</v>
      </c>
    </row>
    <row r="41" spans="1:17" ht="15" thickBot="1" x14ac:dyDescent="0.4">
      <c r="A41" s="9" t="s">
        <v>450</v>
      </c>
      <c r="B41" s="10" t="s">
        <v>33</v>
      </c>
      <c r="C41" s="9" t="s">
        <v>611</v>
      </c>
      <c r="D41" s="9" t="s">
        <v>357</v>
      </c>
      <c r="E41" s="12"/>
      <c r="F41" s="12"/>
      <c r="G41" s="11">
        <v>6.0084291359064228E-2</v>
      </c>
      <c r="H41" t="s">
        <v>665</v>
      </c>
      <c r="I41" s="45">
        <v>1.1068635968722849</v>
      </c>
      <c r="J41" s="8">
        <f t="shared" si="0"/>
        <v>0</v>
      </c>
      <c r="K41" s="8">
        <f t="shared" si="1"/>
        <v>0</v>
      </c>
      <c r="L41" s="8">
        <f t="shared" si="2"/>
        <v>6.6505114849216174E-2</v>
      </c>
      <c r="O41" s="8">
        <f t="shared" si="3"/>
        <v>0</v>
      </c>
      <c r="P41" s="8">
        <f t="shared" si="4"/>
        <v>0</v>
      </c>
      <c r="Q41" s="8">
        <f t="shared" si="5"/>
        <v>6.6505114849216174E-2</v>
      </c>
    </row>
    <row r="42" spans="1:17" ht="15" thickBot="1" x14ac:dyDescent="0.4">
      <c r="A42" s="9" t="s">
        <v>450</v>
      </c>
      <c r="B42" s="10" t="s">
        <v>34</v>
      </c>
      <c r="C42" s="9" t="s">
        <v>611</v>
      </c>
      <c r="D42" s="9" t="s">
        <v>358</v>
      </c>
      <c r="E42" s="12"/>
      <c r="F42" s="12"/>
      <c r="G42" s="11">
        <v>2.6296327866806347E-2</v>
      </c>
      <c r="H42" t="s">
        <v>668</v>
      </c>
      <c r="I42" s="45">
        <v>1.0244740902787273</v>
      </c>
      <c r="J42" s="8">
        <f t="shared" si="0"/>
        <v>0</v>
      </c>
      <c r="K42" s="8">
        <f t="shared" si="1"/>
        <v>0</v>
      </c>
      <c r="L42" s="8">
        <f t="shared" si="2"/>
        <v>2.6939906569017576E-2</v>
      </c>
      <c r="O42" s="8">
        <f t="shared" si="3"/>
        <v>0</v>
      </c>
      <c r="P42" s="8">
        <f t="shared" si="4"/>
        <v>0</v>
      </c>
      <c r="Q42" s="8">
        <f t="shared" si="5"/>
        <v>2.6939906569017576E-2</v>
      </c>
    </row>
    <row r="43" spans="1:17" ht="15" thickBot="1" x14ac:dyDescent="0.4">
      <c r="A43" s="9" t="s">
        <v>450</v>
      </c>
      <c r="B43" s="10" t="s">
        <v>35</v>
      </c>
      <c r="C43" s="9" t="s">
        <v>611</v>
      </c>
      <c r="D43" s="9" t="s">
        <v>416</v>
      </c>
      <c r="E43" s="12"/>
      <c r="F43" s="12"/>
      <c r="G43" s="11">
        <v>3.701896733403581E-3</v>
      </c>
      <c r="H43" t="s">
        <v>665</v>
      </c>
      <c r="I43" s="45">
        <v>1.1068635968722849</v>
      </c>
      <c r="J43" s="8">
        <f t="shared" si="0"/>
        <v>0</v>
      </c>
      <c r="K43" s="8">
        <f t="shared" si="1"/>
        <v>0</v>
      </c>
      <c r="L43" s="8">
        <f t="shared" si="2"/>
        <v>4.0974947335848493E-3</v>
      </c>
      <c r="O43" s="8">
        <f t="shared" si="3"/>
        <v>0</v>
      </c>
      <c r="P43" s="8">
        <f t="shared" si="4"/>
        <v>0</v>
      </c>
      <c r="Q43" s="8">
        <f t="shared" si="5"/>
        <v>4.0974947335848493E-3</v>
      </c>
    </row>
    <row r="44" spans="1:17" ht="15" thickBot="1" x14ac:dyDescent="0.4">
      <c r="A44" s="9" t="s">
        <v>450</v>
      </c>
      <c r="B44" s="10" t="s">
        <v>36</v>
      </c>
      <c r="C44" s="9" t="s">
        <v>611</v>
      </c>
      <c r="D44" s="9" t="s">
        <v>359</v>
      </c>
      <c r="E44" s="12"/>
      <c r="F44" s="12"/>
      <c r="G44" s="11">
        <v>8.0077698996655379E-3</v>
      </c>
      <c r="H44" t="s">
        <v>665</v>
      </c>
      <c r="I44" s="45">
        <v>1.1068635968722849</v>
      </c>
      <c r="J44" s="8">
        <f t="shared" si="0"/>
        <v>0</v>
      </c>
      <c r="K44" s="8">
        <f t="shared" si="1"/>
        <v>0</v>
      </c>
      <c r="L44" s="8">
        <f t="shared" si="2"/>
        <v>8.8635089940694127E-3</v>
      </c>
      <c r="O44" s="8">
        <f t="shared" si="3"/>
        <v>0</v>
      </c>
      <c r="P44" s="8">
        <f t="shared" si="4"/>
        <v>0</v>
      </c>
      <c r="Q44" s="8">
        <f t="shared" si="5"/>
        <v>8.8635089940694127E-3</v>
      </c>
    </row>
    <row r="45" spans="1:17" ht="15" thickBot="1" x14ac:dyDescent="0.4">
      <c r="A45" s="9" t="s">
        <v>450</v>
      </c>
      <c r="B45" s="10" t="s">
        <v>86</v>
      </c>
      <c r="C45" s="9" t="s">
        <v>611</v>
      </c>
      <c r="D45" s="9" t="s">
        <v>415</v>
      </c>
      <c r="E45" s="12"/>
      <c r="F45" s="12"/>
      <c r="G45" s="11">
        <v>2.109186545162154E-2</v>
      </c>
      <c r="H45" t="s">
        <v>665</v>
      </c>
      <c r="I45" s="45">
        <v>1.1068635968722849</v>
      </c>
      <c r="J45" s="8">
        <f t="shared" si="0"/>
        <v>0</v>
      </c>
      <c r="K45" s="8">
        <f t="shared" si="1"/>
        <v>0</v>
      </c>
      <c r="L45" s="8">
        <f t="shared" si="2"/>
        <v>2.3345818058528096E-2</v>
      </c>
      <c r="O45" s="8">
        <f t="shared" si="3"/>
        <v>0</v>
      </c>
      <c r="P45" s="8">
        <f t="shared" si="4"/>
        <v>0</v>
      </c>
      <c r="Q45" s="8">
        <f t="shared" si="5"/>
        <v>2.3345818058528096E-2</v>
      </c>
    </row>
    <row r="46" spans="1:17" ht="15" thickBot="1" x14ac:dyDescent="0.4">
      <c r="A46" s="9" t="s">
        <v>450</v>
      </c>
      <c r="B46" s="10" t="s">
        <v>37</v>
      </c>
      <c r="C46" s="9" t="s">
        <v>611</v>
      </c>
      <c r="D46" s="9" t="s">
        <v>360</v>
      </c>
      <c r="E46" s="12"/>
      <c r="F46" s="12"/>
      <c r="G46" s="11">
        <v>0.16186220254565575</v>
      </c>
      <c r="H46" t="s">
        <v>665</v>
      </c>
      <c r="I46" s="45">
        <v>1.1068635968722849</v>
      </c>
      <c r="J46" s="8">
        <f t="shared" si="0"/>
        <v>0</v>
      </c>
      <c r="K46" s="8">
        <f t="shared" si="1"/>
        <v>0</v>
      </c>
      <c r="L46" s="8">
        <f t="shared" si="2"/>
        <v>0.17915937970735482</v>
      </c>
      <c r="O46" s="8">
        <f t="shared" si="3"/>
        <v>0</v>
      </c>
      <c r="P46" s="8">
        <f t="shared" si="4"/>
        <v>0</v>
      </c>
      <c r="Q46" s="8">
        <f t="shared" si="5"/>
        <v>0.17915937970735482</v>
      </c>
    </row>
    <row r="47" spans="1:17" ht="15" thickBot="1" x14ac:dyDescent="0.4">
      <c r="A47" s="9" t="s">
        <v>450</v>
      </c>
      <c r="B47" s="10" t="s">
        <v>38</v>
      </c>
      <c r="C47" s="9" t="s">
        <v>611</v>
      </c>
      <c r="D47" s="9" t="s">
        <v>361</v>
      </c>
      <c r="E47" s="12"/>
      <c r="F47" s="12"/>
      <c r="G47" s="11">
        <v>0.11501638449230769</v>
      </c>
      <c r="H47" t="s">
        <v>665</v>
      </c>
      <c r="I47" s="45">
        <v>1.1068635968722849</v>
      </c>
      <c r="J47" s="8">
        <f t="shared" si="0"/>
        <v>0</v>
      </c>
      <c r="K47" s="8">
        <f t="shared" si="1"/>
        <v>0</v>
      </c>
      <c r="L47" s="8">
        <f t="shared" si="2"/>
        <v>0.12730744903840138</v>
      </c>
      <c r="O47" s="8">
        <f t="shared" si="3"/>
        <v>0</v>
      </c>
      <c r="P47" s="8">
        <f t="shared" si="4"/>
        <v>0</v>
      </c>
      <c r="Q47" s="8">
        <f t="shared" si="5"/>
        <v>0.12730744903840138</v>
      </c>
    </row>
    <row r="48" spans="1:17" ht="15" thickBot="1" x14ac:dyDescent="0.4">
      <c r="A48" s="9" t="s">
        <v>450</v>
      </c>
      <c r="B48" s="10" t="s">
        <v>39</v>
      </c>
      <c r="C48" s="9" t="s">
        <v>611</v>
      </c>
      <c r="D48" s="9" t="s">
        <v>362</v>
      </c>
      <c r="E48" s="12"/>
      <c r="F48" s="12"/>
      <c r="G48" s="11">
        <v>0.11501638449230769</v>
      </c>
      <c r="H48" t="s">
        <v>665</v>
      </c>
      <c r="I48" s="45">
        <v>1.1068635968722849</v>
      </c>
      <c r="J48" s="8">
        <f t="shared" si="0"/>
        <v>0</v>
      </c>
      <c r="K48" s="8">
        <f t="shared" si="1"/>
        <v>0</v>
      </c>
      <c r="L48" s="8">
        <f t="shared" si="2"/>
        <v>0.12730744903840138</v>
      </c>
      <c r="O48" s="8">
        <f t="shared" si="3"/>
        <v>0</v>
      </c>
      <c r="P48" s="8">
        <f t="shared" si="4"/>
        <v>0</v>
      </c>
      <c r="Q48" s="8">
        <f t="shared" si="5"/>
        <v>0.12730744903840138</v>
      </c>
    </row>
    <row r="49" spans="1:17" ht="15" thickBot="1" x14ac:dyDescent="0.4">
      <c r="A49" s="9" t="s">
        <v>450</v>
      </c>
      <c r="B49" s="10" t="s">
        <v>363</v>
      </c>
      <c r="C49" s="9" t="s">
        <v>611</v>
      </c>
      <c r="D49" s="9" t="s">
        <v>364</v>
      </c>
      <c r="E49" s="12"/>
      <c r="F49" s="12"/>
      <c r="G49" s="11">
        <v>0.19821944072864647</v>
      </c>
      <c r="H49" t="s">
        <v>665</v>
      </c>
      <c r="I49" s="45">
        <v>1.1068635968722849</v>
      </c>
      <c r="J49" s="8">
        <f t="shared" si="0"/>
        <v>0</v>
      </c>
      <c r="K49" s="8">
        <f t="shared" si="1"/>
        <v>0</v>
      </c>
      <c r="L49" s="8">
        <f t="shared" si="2"/>
        <v>0.21940188313492232</v>
      </c>
      <c r="O49" s="8">
        <f t="shared" si="3"/>
        <v>0</v>
      </c>
      <c r="P49" s="8">
        <f t="shared" si="4"/>
        <v>0</v>
      </c>
      <c r="Q49" s="8">
        <f t="shared" si="5"/>
        <v>0.21940188313492232</v>
      </c>
    </row>
    <row r="50" spans="1:17" ht="15" thickBot="1" x14ac:dyDescent="0.4">
      <c r="A50" s="9" t="s">
        <v>450</v>
      </c>
      <c r="B50" s="10" t="s">
        <v>40</v>
      </c>
      <c r="C50" s="9" t="s">
        <v>611</v>
      </c>
      <c r="D50" s="9" t="s">
        <v>365</v>
      </c>
      <c r="E50" s="12"/>
      <c r="F50" s="12"/>
      <c r="G50" s="11">
        <v>7.9535570638511865E-3</v>
      </c>
      <c r="H50" t="s">
        <v>668</v>
      </c>
      <c r="I50" s="45">
        <v>1.0244740902787273</v>
      </c>
      <c r="J50" s="8">
        <f t="shared" si="0"/>
        <v>0</v>
      </c>
      <c r="K50" s="8">
        <f t="shared" si="1"/>
        <v>0</v>
      </c>
      <c r="L50" s="8">
        <f t="shared" si="2"/>
        <v>8.1482131374688901E-3</v>
      </c>
      <c r="O50" s="8">
        <f t="shared" si="3"/>
        <v>0</v>
      </c>
      <c r="P50" s="8">
        <f t="shared" si="4"/>
        <v>0</v>
      </c>
      <c r="Q50" s="8">
        <f t="shared" si="5"/>
        <v>8.1482131374688901E-3</v>
      </c>
    </row>
    <row r="51" spans="1:17" ht="15" thickBot="1" x14ac:dyDescent="0.4">
      <c r="A51" s="9" t="s">
        <v>450</v>
      </c>
      <c r="B51" s="10" t="s">
        <v>41</v>
      </c>
      <c r="C51" s="9" t="s">
        <v>611</v>
      </c>
      <c r="D51" s="9" t="s">
        <v>366</v>
      </c>
      <c r="E51" s="12"/>
      <c r="F51" s="12"/>
      <c r="G51" s="11">
        <v>1.1081123999999999E-2</v>
      </c>
      <c r="H51" t="s">
        <v>668</v>
      </c>
      <c r="I51" s="45">
        <v>1.0244740902787273</v>
      </c>
      <c r="J51" s="8">
        <f t="shared" si="0"/>
        <v>0</v>
      </c>
      <c r="K51" s="8">
        <f t="shared" si="1"/>
        <v>0</v>
      </c>
      <c r="L51" s="8">
        <f t="shared" si="2"/>
        <v>1.1352324429165771E-2</v>
      </c>
      <c r="O51" s="8">
        <f t="shared" si="3"/>
        <v>0</v>
      </c>
      <c r="P51" s="8">
        <f t="shared" si="4"/>
        <v>0</v>
      </c>
      <c r="Q51" s="8">
        <f t="shared" si="5"/>
        <v>1.1352324429165771E-2</v>
      </c>
    </row>
    <row r="52" spans="1:17" ht="15" thickBot="1" x14ac:dyDescent="0.4">
      <c r="A52" s="9" t="s">
        <v>450</v>
      </c>
      <c r="B52" s="10" t="s">
        <v>42</v>
      </c>
      <c r="C52" s="9" t="s">
        <v>611</v>
      </c>
      <c r="D52" s="9" t="s">
        <v>367</v>
      </c>
      <c r="E52" s="12"/>
      <c r="F52" s="12"/>
      <c r="G52" s="11">
        <v>4.8223410000000001E-2</v>
      </c>
      <c r="H52" t="s">
        <v>668</v>
      </c>
      <c r="I52" s="45">
        <v>1.0244740902787273</v>
      </c>
      <c r="J52" s="8">
        <f t="shared" si="0"/>
        <v>0</v>
      </c>
      <c r="K52" s="8">
        <f t="shared" si="1"/>
        <v>0</v>
      </c>
      <c r="L52" s="8">
        <f t="shared" si="2"/>
        <v>4.9403634089888078E-2</v>
      </c>
      <c r="O52" s="8">
        <f t="shared" si="3"/>
        <v>0</v>
      </c>
      <c r="P52" s="8">
        <f t="shared" si="4"/>
        <v>0</v>
      </c>
      <c r="Q52" s="8">
        <f t="shared" si="5"/>
        <v>4.9403634089888078E-2</v>
      </c>
    </row>
    <row r="53" spans="1:17" ht="15" thickBot="1" x14ac:dyDescent="0.4">
      <c r="A53" s="9" t="s">
        <v>450</v>
      </c>
      <c r="B53" s="10" t="s">
        <v>43</v>
      </c>
      <c r="C53" s="9" t="s">
        <v>611</v>
      </c>
      <c r="D53" s="9" t="s">
        <v>368</v>
      </c>
      <c r="E53" s="12"/>
      <c r="F53" s="12"/>
      <c r="G53" s="11">
        <v>2.05206E-2</v>
      </c>
      <c r="H53" t="s">
        <v>668</v>
      </c>
      <c r="I53" s="45">
        <v>1.0244740902787273</v>
      </c>
      <c r="J53" s="8">
        <f t="shared" si="0"/>
        <v>0</v>
      </c>
      <c r="K53" s="8">
        <f t="shared" si="1"/>
        <v>0</v>
      </c>
      <c r="L53" s="8">
        <f t="shared" si="2"/>
        <v>2.1022823016973651E-2</v>
      </c>
      <c r="O53" s="8">
        <f t="shared" si="3"/>
        <v>0</v>
      </c>
      <c r="P53" s="8">
        <f t="shared" si="4"/>
        <v>0</v>
      </c>
      <c r="Q53" s="8">
        <f t="shared" si="5"/>
        <v>2.1022823016973651E-2</v>
      </c>
    </row>
    <row r="54" spans="1:17" ht="15" thickBot="1" x14ac:dyDescent="0.4">
      <c r="A54" s="9" t="s">
        <v>450</v>
      </c>
      <c r="B54" s="10" t="s">
        <v>44</v>
      </c>
      <c r="C54" s="9" t="s">
        <v>611</v>
      </c>
      <c r="D54" s="9" t="s">
        <v>369</v>
      </c>
      <c r="E54" s="12"/>
      <c r="F54" s="12"/>
      <c r="G54" s="11">
        <v>2.2900989599999998E-2</v>
      </c>
      <c r="H54" t="s">
        <v>668</v>
      </c>
      <c r="I54" s="45">
        <v>1.0244740902787273</v>
      </c>
      <c r="J54" s="8">
        <f t="shared" si="0"/>
        <v>0</v>
      </c>
      <c r="K54" s="8">
        <f t="shared" si="1"/>
        <v>0</v>
      </c>
      <c r="L54" s="8">
        <f t="shared" si="2"/>
        <v>2.3461470486942592E-2</v>
      </c>
      <c r="O54" s="8">
        <f t="shared" si="3"/>
        <v>0</v>
      </c>
      <c r="P54" s="8">
        <f t="shared" si="4"/>
        <v>0</v>
      </c>
      <c r="Q54" s="8">
        <f t="shared" si="5"/>
        <v>2.3461470486942592E-2</v>
      </c>
    </row>
    <row r="55" spans="1:17" ht="15" thickBot="1" x14ac:dyDescent="0.4">
      <c r="A55" s="9" t="s">
        <v>450</v>
      </c>
      <c r="B55" s="10" t="s">
        <v>45</v>
      </c>
      <c r="C55" s="9" t="s">
        <v>611</v>
      </c>
      <c r="D55" s="9" t="s">
        <v>370</v>
      </c>
      <c r="E55" s="12"/>
      <c r="F55" s="12"/>
      <c r="G55" s="11">
        <v>2.62253268E-2</v>
      </c>
      <c r="H55" t="s">
        <v>668</v>
      </c>
      <c r="I55" s="45">
        <v>1.0244740902787273</v>
      </c>
      <c r="J55" s="8">
        <f t="shared" si="0"/>
        <v>0</v>
      </c>
      <c r="K55" s="8">
        <f t="shared" si="1"/>
        <v>0</v>
      </c>
      <c r="L55" s="8">
        <f t="shared" si="2"/>
        <v>2.6867167815692327E-2</v>
      </c>
      <c r="O55" s="8">
        <f t="shared" si="3"/>
        <v>0</v>
      </c>
      <c r="P55" s="8">
        <f t="shared" si="4"/>
        <v>0</v>
      </c>
      <c r="Q55" s="8">
        <f t="shared" si="5"/>
        <v>2.6867167815692327E-2</v>
      </c>
    </row>
    <row r="56" spans="1:17" ht="15" thickBot="1" x14ac:dyDescent="0.4">
      <c r="A56" s="9" t="s">
        <v>450</v>
      </c>
      <c r="B56" s="10" t="s">
        <v>371</v>
      </c>
      <c r="C56" s="9" t="s">
        <v>611</v>
      </c>
      <c r="D56" s="9" t="s">
        <v>372</v>
      </c>
      <c r="E56" s="12"/>
      <c r="F56" s="12"/>
      <c r="G56" s="11">
        <v>6.1645006816438364E-2</v>
      </c>
      <c r="H56" t="s">
        <v>668</v>
      </c>
      <c r="I56" s="45">
        <v>1.0244740902787273</v>
      </c>
      <c r="J56" s="8">
        <f t="shared" si="0"/>
        <v>0</v>
      </c>
      <c r="K56" s="8">
        <f t="shared" si="1"/>
        <v>0</v>
      </c>
      <c r="L56" s="8">
        <f t="shared" si="2"/>
        <v>6.3153712278496629E-2</v>
      </c>
      <c r="O56" s="8">
        <f t="shared" si="3"/>
        <v>0</v>
      </c>
      <c r="P56" s="8">
        <f t="shared" si="4"/>
        <v>0</v>
      </c>
      <c r="Q56" s="8">
        <f t="shared" si="5"/>
        <v>6.3153712278496629E-2</v>
      </c>
    </row>
    <row r="57" spans="1:17" ht="15" thickBot="1" x14ac:dyDescent="0.4">
      <c r="A57" s="9" t="s">
        <v>450</v>
      </c>
      <c r="B57" s="10" t="s">
        <v>46</v>
      </c>
      <c r="C57" s="9" t="s">
        <v>611</v>
      </c>
      <c r="D57" s="9" t="s">
        <v>312</v>
      </c>
      <c r="E57" s="12"/>
      <c r="F57" s="12"/>
      <c r="G57" s="11">
        <v>0.21415478822833917</v>
      </c>
      <c r="H57" t="s">
        <v>668</v>
      </c>
      <c r="I57" s="45">
        <v>1.0244740902787273</v>
      </c>
      <c r="J57" s="8">
        <f t="shared" si="0"/>
        <v>0</v>
      </c>
      <c r="K57" s="8">
        <f t="shared" si="1"/>
        <v>0</v>
      </c>
      <c r="L57" s="8">
        <f t="shared" si="2"/>
        <v>0.21939603184906126</v>
      </c>
      <c r="M57" s="40">
        <v>0.10299999999999999</v>
      </c>
      <c r="N57" s="41" t="s">
        <v>669</v>
      </c>
      <c r="O57" s="8">
        <f t="shared" si="3"/>
        <v>0</v>
      </c>
      <c r="P57" s="8">
        <f t="shared" si="4"/>
        <v>0</v>
      </c>
      <c r="Q57" s="8">
        <f>L57*(1-M57)</f>
        <v>0.19679824056860795</v>
      </c>
    </row>
    <row r="58" spans="1:17" ht="15" thickBot="1" x14ac:dyDescent="0.4">
      <c r="A58" s="9" t="s">
        <v>450</v>
      </c>
      <c r="B58" s="10" t="s">
        <v>47</v>
      </c>
      <c r="C58" s="9" t="s">
        <v>611</v>
      </c>
      <c r="D58" s="9" t="s">
        <v>313</v>
      </c>
      <c r="E58" s="12"/>
      <c r="F58" s="12"/>
      <c r="G58" s="11">
        <v>6.4358275941291232E-2</v>
      </c>
      <c r="H58" t="s">
        <v>668</v>
      </c>
      <c r="I58" s="45">
        <v>1.0244740902787273</v>
      </c>
      <c r="J58" s="8">
        <f t="shared" si="0"/>
        <v>0</v>
      </c>
      <c r="K58" s="8">
        <f t="shared" si="1"/>
        <v>0</v>
      </c>
      <c r="L58" s="8">
        <f t="shared" si="2"/>
        <v>6.5933386196861635E-2</v>
      </c>
      <c r="M58" s="40">
        <v>0.10299999999999999</v>
      </c>
      <c r="N58" s="41" t="s">
        <v>669</v>
      </c>
      <c r="O58" s="8">
        <f t="shared" si="3"/>
        <v>0</v>
      </c>
      <c r="P58" s="8">
        <f t="shared" si="4"/>
        <v>0</v>
      </c>
      <c r="Q58" s="8">
        <f t="shared" ref="Q58:Q63" si="6">L58*(1-M58)</f>
        <v>5.9142247418584891E-2</v>
      </c>
    </row>
    <row r="59" spans="1:17" ht="15" thickBot="1" x14ac:dyDescent="0.4">
      <c r="A59" s="9" t="s">
        <v>450</v>
      </c>
      <c r="B59" s="10" t="s">
        <v>48</v>
      </c>
      <c r="C59" s="9" t="s">
        <v>611</v>
      </c>
      <c r="D59" s="9" t="s">
        <v>314</v>
      </c>
      <c r="E59" s="12"/>
      <c r="F59" s="12"/>
      <c r="G59" s="11">
        <v>0.11692595560917672</v>
      </c>
      <c r="H59" t="s">
        <v>668</v>
      </c>
      <c r="I59" s="45">
        <v>1.0244740902787273</v>
      </c>
      <c r="J59" s="8">
        <f t="shared" si="0"/>
        <v>0</v>
      </c>
      <c r="K59" s="8">
        <f t="shared" si="1"/>
        <v>0</v>
      </c>
      <c r="L59" s="8">
        <f t="shared" si="2"/>
        <v>0.11978761200268218</v>
      </c>
      <c r="M59" s="40">
        <v>0.10299999999999999</v>
      </c>
      <c r="N59" s="41" t="s">
        <v>669</v>
      </c>
      <c r="O59" s="8">
        <f t="shared" si="3"/>
        <v>0</v>
      </c>
      <c r="P59" s="8">
        <f t="shared" si="4"/>
        <v>0</v>
      </c>
      <c r="Q59" s="8">
        <f t="shared" si="6"/>
        <v>0.10744948796640591</v>
      </c>
    </row>
    <row r="60" spans="1:17" ht="15" thickBot="1" x14ac:dyDescent="0.4">
      <c r="A60" s="9" t="s">
        <v>450</v>
      </c>
      <c r="B60" s="10" t="s">
        <v>49</v>
      </c>
      <c r="C60" s="9" t="s">
        <v>611</v>
      </c>
      <c r="D60" s="9" t="s">
        <v>315</v>
      </c>
      <c r="E60" s="12"/>
      <c r="F60" s="12"/>
      <c r="G60" s="11">
        <v>9.8308478167937266E-2</v>
      </c>
      <c r="H60" t="s">
        <v>668</v>
      </c>
      <c r="I60" s="45">
        <v>1.0244740902787273</v>
      </c>
      <c r="J60" s="8">
        <f t="shared" si="0"/>
        <v>0</v>
      </c>
      <c r="K60" s="8">
        <f t="shared" si="1"/>
        <v>0</v>
      </c>
      <c r="L60" s="8">
        <f t="shared" si="2"/>
        <v>0.10071448873778364</v>
      </c>
      <c r="M60" s="40">
        <v>0.10299999999999999</v>
      </c>
      <c r="N60" s="41" t="s">
        <v>669</v>
      </c>
      <c r="O60" s="8">
        <f t="shared" si="3"/>
        <v>0</v>
      </c>
      <c r="P60" s="8">
        <f t="shared" si="4"/>
        <v>0</v>
      </c>
      <c r="Q60" s="8">
        <f t="shared" si="6"/>
        <v>9.0340896397791928E-2</v>
      </c>
    </row>
    <row r="61" spans="1:17" ht="15" thickBot="1" x14ac:dyDescent="0.4">
      <c r="A61" s="9" t="s">
        <v>450</v>
      </c>
      <c r="B61" s="10" t="s">
        <v>50</v>
      </c>
      <c r="C61" s="9" t="s">
        <v>611</v>
      </c>
      <c r="D61" s="9" t="s">
        <v>316</v>
      </c>
      <c r="E61" s="12"/>
      <c r="F61" s="12"/>
      <c r="G61" s="11">
        <v>5.2161421786079999E-2</v>
      </c>
      <c r="H61" t="s">
        <v>668</v>
      </c>
      <c r="I61" s="45">
        <v>1.0244740902787273</v>
      </c>
      <c r="J61" s="8">
        <f t="shared" si="0"/>
        <v>0</v>
      </c>
      <c r="K61" s="8">
        <f t="shared" si="1"/>
        <v>0</v>
      </c>
      <c r="L61" s="8">
        <f t="shared" si="2"/>
        <v>5.3438025131939293E-2</v>
      </c>
      <c r="M61" s="40">
        <v>0.10299999999999999</v>
      </c>
      <c r="N61" s="41" t="s">
        <v>669</v>
      </c>
      <c r="O61" s="8">
        <f t="shared" si="3"/>
        <v>0</v>
      </c>
      <c r="P61" s="8">
        <f t="shared" si="4"/>
        <v>0</v>
      </c>
      <c r="Q61" s="8">
        <f t="shared" si="6"/>
        <v>4.793390854334955E-2</v>
      </c>
    </row>
    <row r="62" spans="1:17" ht="15" thickBot="1" x14ac:dyDescent="0.4">
      <c r="A62" s="9" t="s">
        <v>450</v>
      </c>
      <c r="B62" s="10" t="s">
        <v>51</v>
      </c>
      <c r="C62" s="9" t="s">
        <v>611</v>
      </c>
      <c r="D62" s="9" t="s">
        <v>317</v>
      </c>
      <c r="E62" s="12"/>
      <c r="F62" s="12"/>
      <c r="G62" s="11">
        <v>0.17207131516393617</v>
      </c>
      <c r="H62" t="s">
        <v>668</v>
      </c>
      <c r="I62" s="45">
        <v>1.0244740902787273</v>
      </c>
      <c r="J62" s="8">
        <f t="shared" si="0"/>
        <v>0</v>
      </c>
      <c r="K62" s="8">
        <f t="shared" si="1"/>
        <v>0</v>
      </c>
      <c r="L62" s="8">
        <f t="shared" si="2"/>
        <v>0.17628260406563767</v>
      </c>
      <c r="M62" s="40">
        <v>0.10299999999999999</v>
      </c>
      <c r="N62" s="41" t="s">
        <v>669</v>
      </c>
      <c r="O62" s="8">
        <f t="shared" si="3"/>
        <v>0</v>
      </c>
      <c r="P62" s="8">
        <f t="shared" si="4"/>
        <v>0</v>
      </c>
      <c r="Q62" s="8">
        <f t="shared" si="6"/>
        <v>0.15812549584687699</v>
      </c>
    </row>
    <row r="63" spans="1:17" ht="15" thickBot="1" x14ac:dyDescent="0.4">
      <c r="A63" s="9" t="s">
        <v>450</v>
      </c>
      <c r="B63" s="10" t="s">
        <v>52</v>
      </c>
      <c r="C63" s="9" t="s">
        <v>611</v>
      </c>
      <c r="D63" s="9" t="s">
        <v>373</v>
      </c>
      <c r="E63" s="12"/>
      <c r="F63" s="12"/>
      <c r="G63" s="11">
        <v>7.0996826744334799E-3</v>
      </c>
      <c r="H63" t="s">
        <v>668</v>
      </c>
      <c r="I63" s="45">
        <v>1.0244740902787273</v>
      </c>
      <c r="J63" s="8">
        <f t="shared" si="0"/>
        <v>0</v>
      </c>
      <c r="K63" s="8">
        <f t="shared" si="1"/>
        <v>0</v>
      </c>
      <c r="L63" s="8">
        <f t="shared" si="2"/>
        <v>7.2734409491578807E-3</v>
      </c>
      <c r="M63" s="40">
        <v>0.10299999999999999</v>
      </c>
      <c r="N63" s="41" t="s">
        <v>669</v>
      </c>
      <c r="O63" s="8">
        <f t="shared" si="3"/>
        <v>0</v>
      </c>
      <c r="P63" s="8">
        <f t="shared" si="4"/>
        <v>0</v>
      </c>
      <c r="Q63" s="8">
        <f t="shared" si="6"/>
        <v>6.5242765313946191E-3</v>
      </c>
    </row>
    <row r="64" spans="1:17" ht="15" thickBot="1" x14ac:dyDescent="0.4">
      <c r="A64" s="9" t="s">
        <v>450</v>
      </c>
      <c r="B64" s="10" t="s">
        <v>53</v>
      </c>
      <c r="C64" s="9" t="s">
        <v>611</v>
      </c>
      <c r="D64" s="9" t="s">
        <v>318</v>
      </c>
      <c r="E64" s="12"/>
      <c r="F64" s="12"/>
      <c r="G64" s="11">
        <v>1.9126247680095972E-2</v>
      </c>
      <c r="H64" t="s">
        <v>668</v>
      </c>
      <c r="I64" s="45">
        <v>1.0244740902787273</v>
      </c>
      <c r="J64" s="8">
        <f t="shared" si="0"/>
        <v>0</v>
      </c>
      <c r="K64" s="8">
        <f t="shared" si="1"/>
        <v>0</v>
      </c>
      <c r="L64" s="8">
        <f t="shared" si="2"/>
        <v>1.959434519251194E-2</v>
      </c>
      <c r="O64" s="8">
        <f t="shared" si="3"/>
        <v>0</v>
      </c>
      <c r="P64" s="8">
        <f t="shared" si="4"/>
        <v>0</v>
      </c>
      <c r="Q64" s="8">
        <f t="shared" si="5"/>
        <v>1.959434519251194E-2</v>
      </c>
    </row>
    <row r="65" spans="1:17" ht="15" thickBot="1" x14ac:dyDescent="0.4">
      <c r="A65" s="9" t="s">
        <v>450</v>
      </c>
      <c r="B65" s="10" t="s">
        <v>54</v>
      </c>
      <c r="C65" s="9" t="s">
        <v>611</v>
      </c>
      <c r="D65" s="9" t="s">
        <v>319</v>
      </c>
      <c r="E65" s="12"/>
      <c r="F65" s="12"/>
      <c r="G65" s="11">
        <v>8.7469981577893638E-3</v>
      </c>
      <c r="H65" t="s">
        <v>668</v>
      </c>
      <c r="I65" s="45">
        <v>1.0244740902787273</v>
      </c>
      <c r="J65" s="8">
        <f t="shared" si="0"/>
        <v>0</v>
      </c>
      <c r="K65" s="8">
        <f t="shared" si="1"/>
        <v>0</v>
      </c>
      <c r="L65" s="8">
        <f t="shared" si="2"/>
        <v>8.961072980370962E-3</v>
      </c>
      <c r="O65" s="8">
        <f t="shared" si="3"/>
        <v>0</v>
      </c>
      <c r="P65" s="8">
        <f t="shared" si="4"/>
        <v>0</v>
      </c>
      <c r="Q65" s="8">
        <f t="shared" si="5"/>
        <v>8.961072980370962E-3</v>
      </c>
    </row>
    <row r="66" spans="1:17" ht="15" thickBot="1" x14ac:dyDescent="0.4">
      <c r="A66" s="9" t="s">
        <v>450</v>
      </c>
      <c r="B66" s="10" t="s">
        <v>55</v>
      </c>
      <c r="C66" s="9" t="s">
        <v>611</v>
      </c>
      <c r="D66" s="9" t="s">
        <v>374</v>
      </c>
      <c r="E66" s="12"/>
      <c r="F66" s="12"/>
      <c r="G66" s="11">
        <v>1.4589197449164136E-2</v>
      </c>
      <c r="H66" t="s">
        <v>668</v>
      </c>
      <c r="I66" s="45">
        <v>1.0244740902787273</v>
      </c>
      <c r="J66" s="8">
        <f t="shared" si="0"/>
        <v>0</v>
      </c>
      <c r="K66" s="8">
        <f t="shared" si="1"/>
        <v>0</v>
      </c>
      <c r="L66" s="8">
        <f t="shared" si="2"/>
        <v>1.4946254784629158E-2</v>
      </c>
      <c r="O66" s="8">
        <f t="shared" si="3"/>
        <v>0</v>
      </c>
      <c r="P66" s="8">
        <f t="shared" si="4"/>
        <v>0</v>
      </c>
      <c r="Q66" s="8">
        <f t="shared" si="5"/>
        <v>1.4946254784629158E-2</v>
      </c>
    </row>
    <row r="67" spans="1:17" ht="15" thickBot="1" x14ac:dyDescent="0.4">
      <c r="A67" s="9" t="s">
        <v>450</v>
      </c>
      <c r="B67" s="10" t="s">
        <v>56</v>
      </c>
      <c r="C67" s="9" t="s">
        <v>611</v>
      </c>
      <c r="D67" s="9" t="s">
        <v>375</v>
      </c>
      <c r="E67" s="12"/>
      <c r="F67" s="12"/>
      <c r="G67" s="11">
        <v>2.5286420839152304E-2</v>
      </c>
      <c r="H67" t="s">
        <v>668</v>
      </c>
      <c r="I67" s="45">
        <v>1.0244740902787273</v>
      </c>
      <c r="J67" s="8">
        <f t="shared" si="0"/>
        <v>0</v>
      </c>
      <c r="K67" s="8">
        <f t="shared" si="1"/>
        <v>0</v>
      </c>
      <c r="L67" s="8">
        <f t="shared" si="2"/>
        <v>2.5905282985595607E-2</v>
      </c>
      <c r="O67" s="8">
        <f t="shared" si="3"/>
        <v>0</v>
      </c>
      <c r="P67" s="8">
        <f t="shared" si="4"/>
        <v>0</v>
      </c>
      <c r="Q67" s="8">
        <f t="shared" si="5"/>
        <v>2.5905282985595607E-2</v>
      </c>
    </row>
    <row r="68" spans="1:17" ht="15" thickBot="1" x14ac:dyDescent="0.4">
      <c r="A68" s="9" t="s">
        <v>450</v>
      </c>
      <c r="B68" s="10" t="s">
        <v>376</v>
      </c>
      <c r="C68" s="9" t="s">
        <v>611</v>
      </c>
      <c r="D68" s="9" t="s">
        <v>377</v>
      </c>
      <c r="E68" s="12"/>
      <c r="F68" s="12"/>
      <c r="G68" s="11">
        <v>8.3431233561988786E-3</v>
      </c>
      <c r="H68" t="s">
        <v>670</v>
      </c>
      <c r="I68" s="45">
        <v>1</v>
      </c>
      <c r="J68" s="8">
        <f t="shared" ref="J68:J105" si="7">E68*I68</f>
        <v>0</v>
      </c>
      <c r="K68" s="8">
        <f t="shared" ref="K68:K105" si="8">F68*I68</f>
        <v>0</v>
      </c>
      <c r="L68" s="8">
        <f t="shared" ref="L68:L105" si="9">G68*I68</f>
        <v>8.3431233561988786E-3</v>
      </c>
      <c r="O68" s="8">
        <f t="shared" ref="O68:O105" si="10">J68</f>
        <v>0</v>
      </c>
      <c r="P68" s="8">
        <f t="shared" ref="P68:P105" si="11">K68</f>
        <v>0</v>
      </c>
      <c r="Q68" s="8">
        <f t="shared" ref="Q68:Q105" si="12">L68</f>
        <v>8.3431233561988786E-3</v>
      </c>
    </row>
    <row r="69" spans="1:17" ht="15" thickBot="1" x14ac:dyDescent="0.4">
      <c r="A69" s="9" t="s">
        <v>450</v>
      </c>
      <c r="B69" s="10" t="s">
        <v>378</v>
      </c>
      <c r="C69" s="9" t="s">
        <v>611</v>
      </c>
      <c r="D69" s="9" t="s">
        <v>379</v>
      </c>
      <c r="E69" s="12"/>
      <c r="F69" s="12"/>
      <c r="G69" s="11">
        <v>1.2995254119955835E-2</v>
      </c>
      <c r="H69" t="s">
        <v>670</v>
      </c>
      <c r="I69" s="45">
        <v>1</v>
      </c>
      <c r="J69" s="8">
        <f t="shared" si="7"/>
        <v>0</v>
      </c>
      <c r="K69" s="8">
        <f t="shared" si="8"/>
        <v>0</v>
      </c>
      <c r="L69" s="8">
        <f t="shared" si="9"/>
        <v>1.2995254119955835E-2</v>
      </c>
      <c r="O69" s="8">
        <f t="shared" si="10"/>
        <v>0</v>
      </c>
      <c r="P69" s="8">
        <f t="shared" si="11"/>
        <v>0</v>
      </c>
      <c r="Q69" s="8">
        <f t="shared" si="12"/>
        <v>1.2995254119955835E-2</v>
      </c>
    </row>
    <row r="70" spans="1:17" ht="15" thickBot="1" x14ac:dyDescent="0.4">
      <c r="A70" s="9" t="s">
        <v>450</v>
      </c>
      <c r="B70" s="10" t="s">
        <v>57</v>
      </c>
      <c r="C70" s="9" t="s">
        <v>611</v>
      </c>
      <c r="D70" s="9" t="s">
        <v>380</v>
      </c>
      <c r="E70" s="12"/>
      <c r="F70" s="12"/>
      <c r="G70" s="11">
        <v>4.5569281607909587E-3</v>
      </c>
      <c r="H70" t="s">
        <v>668</v>
      </c>
      <c r="I70" s="45">
        <v>1.0244740902787273</v>
      </c>
      <c r="J70" s="8">
        <f t="shared" si="7"/>
        <v>0</v>
      </c>
      <c r="K70" s="8">
        <f t="shared" si="8"/>
        <v>0</v>
      </c>
      <c r="L70" s="8">
        <f t="shared" si="9"/>
        <v>4.6684548319918312E-3</v>
      </c>
      <c r="O70" s="8">
        <f t="shared" si="10"/>
        <v>0</v>
      </c>
      <c r="P70" s="8">
        <f t="shared" si="11"/>
        <v>0</v>
      </c>
      <c r="Q70" s="8">
        <f t="shared" si="12"/>
        <v>4.6684548319918312E-3</v>
      </c>
    </row>
    <row r="71" spans="1:17" ht="15" thickBot="1" x14ac:dyDescent="0.4">
      <c r="A71" s="9" t="s">
        <v>450</v>
      </c>
      <c r="B71" s="10" t="s">
        <v>58</v>
      </c>
      <c r="C71" s="9" t="s">
        <v>611</v>
      </c>
      <c r="D71" s="9" t="s">
        <v>381</v>
      </c>
      <c r="E71" s="12"/>
      <c r="F71" s="12"/>
      <c r="G71" s="11">
        <v>3.9351205945044508E-2</v>
      </c>
      <c r="H71" t="s">
        <v>668</v>
      </c>
      <c r="I71" s="45">
        <v>1.0244740902787273</v>
      </c>
      <c r="J71" s="8">
        <f t="shared" si="7"/>
        <v>0</v>
      </c>
      <c r="K71" s="8">
        <f t="shared" si="8"/>
        <v>0</v>
      </c>
      <c r="L71" s="8">
        <f t="shared" si="9"/>
        <v>4.031429091192032E-2</v>
      </c>
      <c r="O71" s="8">
        <f t="shared" si="10"/>
        <v>0</v>
      </c>
      <c r="P71" s="8">
        <f t="shared" si="11"/>
        <v>0</v>
      </c>
      <c r="Q71" s="8">
        <f t="shared" si="12"/>
        <v>4.031429091192032E-2</v>
      </c>
    </row>
    <row r="72" spans="1:17" ht="15" thickBot="1" x14ac:dyDescent="0.4">
      <c r="A72" s="9" t="s">
        <v>450</v>
      </c>
      <c r="B72" s="10" t="s">
        <v>59</v>
      </c>
      <c r="C72" s="9" t="s">
        <v>611</v>
      </c>
      <c r="D72" s="9" t="s">
        <v>382</v>
      </c>
      <c r="E72" s="12"/>
      <c r="F72" s="12"/>
      <c r="G72" s="11">
        <v>2.1596342292554745E-3</v>
      </c>
      <c r="H72" t="s">
        <v>668</v>
      </c>
      <c r="I72" s="45">
        <v>1.0244740902787273</v>
      </c>
      <c r="J72" s="8">
        <f t="shared" si="7"/>
        <v>0</v>
      </c>
      <c r="K72" s="8">
        <f t="shared" si="8"/>
        <v>0</v>
      </c>
      <c r="L72" s="8">
        <f t="shared" si="9"/>
        <v>2.2124893123513026E-3</v>
      </c>
      <c r="O72" s="8">
        <f t="shared" si="10"/>
        <v>0</v>
      </c>
      <c r="P72" s="8">
        <f t="shared" si="11"/>
        <v>0</v>
      </c>
      <c r="Q72" s="8">
        <f t="shared" si="12"/>
        <v>2.2124893123513026E-3</v>
      </c>
    </row>
    <row r="73" spans="1:17" ht="15" thickBot="1" x14ac:dyDescent="0.4">
      <c r="A73" s="9" t="s">
        <v>450</v>
      </c>
      <c r="B73" s="10" t="s">
        <v>60</v>
      </c>
      <c r="C73" s="9" t="s">
        <v>611</v>
      </c>
      <c r="D73" s="9" t="s">
        <v>383</v>
      </c>
      <c r="E73" s="12"/>
      <c r="F73" s="12"/>
      <c r="G73" s="11">
        <v>5.2770337619993722E-4</v>
      </c>
      <c r="H73" t="s">
        <v>668</v>
      </c>
      <c r="I73" s="45">
        <v>1.0244740902787273</v>
      </c>
      <c r="J73" s="8">
        <f t="shared" si="7"/>
        <v>0</v>
      </c>
      <c r="K73" s="8">
        <f t="shared" si="8"/>
        <v>0</v>
      </c>
      <c r="L73" s="8">
        <f t="shared" si="9"/>
        <v>5.4061843626944362E-4</v>
      </c>
      <c r="O73" s="8">
        <f t="shared" si="10"/>
        <v>0</v>
      </c>
      <c r="P73" s="8">
        <f t="shared" si="11"/>
        <v>0</v>
      </c>
      <c r="Q73" s="8">
        <f t="shared" si="12"/>
        <v>5.4061843626944362E-4</v>
      </c>
    </row>
    <row r="74" spans="1:17" ht="15" thickBot="1" x14ac:dyDescent="0.4">
      <c r="A74" s="9" t="s">
        <v>450</v>
      </c>
      <c r="B74" s="10" t="s">
        <v>61</v>
      </c>
      <c r="C74" s="9" t="s">
        <v>611</v>
      </c>
      <c r="D74" s="9" t="s">
        <v>384</v>
      </c>
      <c r="E74" s="12"/>
      <c r="F74" s="12"/>
      <c r="G74" s="11">
        <v>6.9306487192478889E-3</v>
      </c>
      <c r="H74" t="s">
        <v>668</v>
      </c>
      <c r="I74" s="45">
        <v>1.0244740902787273</v>
      </c>
      <c r="J74" s="8">
        <f t="shared" si="7"/>
        <v>0</v>
      </c>
      <c r="K74" s="8">
        <f t="shared" si="8"/>
        <v>0</v>
      </c>
      <c r="L74" s="8">
        <f t="shared" si="9"/>
        <v>7.1002700416929075E-3</v>
      </c>
      <c r="O74" s="8">
        <f t="shared" si="10"/>
        <v>0</v>
      </c>
      <c r="P74" s="8">
        <f t="shared" si="11"/>
        <v>0</v>
      </c>
      <c r="Q74" s="8">
        <f t="shared" si="12"/>
        <v>7.1002700416929075E-3</v>
      </c>
    </row>
    <row r="75" spans="1:17" ht="15" thickBot="1" x14ac:dyDescent="0.4">
      <c r="A75" s="9" t="s">
        <v>450</v>
      </c>
      <c r="B75" s="10" t="s">
        <v>62</v>
      </c>
      <c r="C75" s="9" t="s">
        <v>611</v>
      </c>
      <c r="D75" s="9" t="s">
        <v>385</v>
      </c>
      <c r="E75" s="12"/>
      <c r="F75" s="12"/>
      <c r="G75" s="11">
        <v>0.10518579269916446</v>
      </c>
      <c r="H75" t="s">
        <v>668</v>
      </c>
      <c r="I75" s="45">
        <v>1.0244740902787273</v>
      </c>
      <c r="J75" s="8">
        <f t="shared" si="7"/>
        <v>0</v>
      </c>
      <c r="K75" s="8">
        <f t="shared" si="8"/>
        <v>0</v>
      </c>
      <c r="L75" s="8">
        <f t="shared" si="9"/>
        <v>0.10776011928572331</v>
      </c>
      <c r="O75" s="8">
        <f t="shared" si="10"/>
        <v>0</v>
      </c>
      <c r="P75" s="8">
        <f t="shared" si="11"/>
        <v>0</v>
      </c>
      <c r="Q75" s="8">
        <f t="shared" si="12"/>
        <v>0.10776011928572331</v>
      </c>
    </row>
    <row r="76" spans="1:17" ht="15" thickBot="1" x14ac:dyDescent="0.4">
      <c r="A76" s="9" t="s">
        <v>450</v>
      </c>
      <c r="B76" s="10" t="s">
        <v>63</v>
      </c>
      <c r="C76" s="9" t="s">
        <v>611</v>
      </c>
      <c r="D76" s="9" t="s">
        <v>386</v>
      </c>
      <c r="E76" s="12"/>
      <c r="F76" s="12"/>
      <c r="G76" s="11">
        <v>4.880601264623538E-2</v>
      </c>
      <c r="H76" t="s">
        <v>667</v>
      </c>
      <c r="I76" s="45">
        <f>'ONROAD Daily'!$B$16</f>
        <v>0</v>
      </c>
      <c r="J76" s="8">
        <f t="shared" si="7"/>
        <v>0</v>
      </c>
      <c r="K76" s="8">
        <f t="shared" si="8"/>
        <v>0</v>
      </c>
      <c r="L76" s="8">
        <f t="shared" si="9"/>
        <v>0</v>
      </c>
      <c r="O76" s="8">
        <f t="shared" si="10"/>
        <v>0</v>
      </c>
      <c r="P76" s="8">
        <f t="shared" si="11"/>
        <v>0</v>
      </c>
      <c r="Q76" s="8">
        <f t="shared" si="12"/>
        <v>0</v>
      </c>
    </row>
    <row r="77" spans="1:17" ht="15" thickBot="1" x14ac:dyDescent="0.4">
      <c r="A77" s="9" t="s">
        <v>450</v>
      </c>
      <c r="B77" s="10" t="s">
        <v>64</v>
      </c>
      <c r="C77" s="9" t="s">
        <v>611</v>
      </c>
      <c r="D77" s="9" t="s">
        <v>387</v>
      </c>
      <c r="E77" s="12"/>
      <c r="F77" s="12"/>
      <c r="G77" s="11">
        <v>2.0280123976289571E-2</v>
      </c>
      <c r="H77" t="s">
        <v>667</v>
      </c>
      <c r="I77" s="45">
        <f>'ONROAD Daily'!$B$16</f>
        <v>0</v>
      </c>
      <c r="J77" s="8">
        <f t="shared" si="7"/>
        <v>0</v>
      </c>
      <c r="K77" s="8">
        <f t="shared" si="8"/>
        <v>0</v>
      </c>
      <c r="L77" s="8">
        <f t="shared" si="9"/>
        <v>0</v>
      </c>
      <c r="O77" s="8">
        <f t="shared" si="10"/>
        <v>0</v>
      </c>
      <c r="P77" s="8">
        <f t="shared" si="11"/>
        <v>0</v>
      </c>
      <c r="Q77" s="8">
        <f t="shared" si="12"/>
        <v>0</v>
      </c>
    </row>
    <row r="78" spans="1:17" ht="15" thickBot="1" x14ac:dyDescent="0.4">
      <c r="A78" s="9" t="s">
        <v>450</v>
      </c>
      <c r="B78" s="10" t="s">
        <v>65</v>
      </c>
      <c r="C78" s="9" t="s">
        <v>611</v>
      </c>
      <c r="D78" s="9" t="s">
        <v>388</v>
      </c>
      <c r="E78" s="12"/>
      <c r="F78" s="12"/>
      <c r="G78" s="11">
        <v>7.4286168411317161E-2</v>
      </c>
      <c r="H78" t="s">
        <v>667</v>
      </c>
      <c r="I78" s="45">
        <f>'ONROAD Daily'!$B$16</f>
        <v>0</v>
      </c>
      <c r="J78" s="8">
        <f t="shared" si="7"/>
        <v>0</v>
      </c>
      <c r="K78" s="8">
        <f t="shared" si="8"/>
        <v>0</v>
      </c>
      <c r="L78" s="8">
        <f t="shared" si="9"/>
        <v>0</v>
      </c>
      <c r="O78" s="8">
        <f t="shared" si="10"/>
        <v>0</v>
      </c>
      <c r="P78" s="8">
        <f t="shared" si="11"/>
        <v>0</v>
      </c>
      <c r="Q78" s="8">
        <f t="shared" si="12"/>
        <v>0</v>
      </c>
    </row>
    <row r="79" spans="1:17" ht="15" thickBot="1" x14ac:dyDescent="0.4">
      <c r="A79" s="9" t="s">
        <v>450</v>
      </c>
      <c r="B79" s="10" t="s">
        <v>66</v>
      </c>
      <c r="C79" s="9" t="s">
        <v>611</v>
      </c>
      <c r="D79" s="9" t="s">
        <v>389</v>
      </c>
      <c r="E79" s="12"/>
      <c r="F79" s="12"/>
      <c r="G79" s="11">
        <v>1.6508297122928728E-3</v>
      </c>
      <c r="H79" t="s">
        <v>665</v>
      </c>
      <c r="I79" s="45">
        <v>1.1068635968722849</v>
      </c>
      <c r="J79" s="8">
        <f t="shared" si="7"/>
        <v>0</v>
      </c>
      <c r="K79" s="8">
        <f t="shared" si="8"/>
        <v>0</v>
      </c>
      <c r="L79" s="8">
        <f t="shared" si="9"/>
        <v>1.8272433131721283E-3</v>
      </c>
      <c r="O79" s="8">
        <f t="shared" si="10"/>
        <v>0</v>
      </c>
      <c r="P79" s="8">
        <f t="shared" si="11"/>
        <v>0</v>
      </c>
      <c r="Q79" s="8">
        <f t="shared" si="12"/>
        <v>1.8272433131721283E-3</v>
      </c>
    </row>
    <row r="80" spans="1:17" ht="15" thickBot="1" x14ac:dyDescent="0.4">
      <c r="A80" s="9" t="s">
        <v>450</v>
      </c>
      <c r="B80" s="10" t="s">
        <v>67</v>
      </c>
      <c r="C80" s="9" t="s">
        <v>611</v>
      </c>
      <c r="D80" s="9" t="s">
        <v>390</v>
      </c>
      <c r="E80" s="12"/>
      <c r="F80" s="12"/>
      <c r="G80" s="11">
        <v>9.1164249655528414E-4</v>
      </c>
      <c r="H80" t="s">
        <v>665</v>
      </c>
      <c r="I80" s="45">
        <v>1.1068635968722849</v>
      </c>
      <c r="J80" s="8">
        <f t="shared" si="7"/>
        <v>0</v>
      </c>
      <c r="K80" s="8">
        <f t="shared" si="8"/>
        <v>0</v>
      </c>
      <c r="L80" s="8">
        <f t="shared" si="9"/>
        <v>1.0090638927988114E-3</v>
      </c>
      <c r="O80" s="8">
        <f t="shared" si="10"/>
        <v>0</v>
      </c>
      <c r="P80" s="8">
        <f t="shared" si="11"/>
        <v>0</v>
      </c>
      <c r="Q80" s="8">
        <f t="shared" si="12"/>
        <v>1.0090638927988114E-3</v>
      </c>
    </row>
    <row r="81" spans="1:17" ht="15" thickBot="1" x14ac:dyDescent="0.4">
      <c r="A81" s="9" t="s">
        <v>450</v>
      </c>
      <c r="B81" s="10" t="s">
        <v>68</v>
      </c>
      <c r="C81" s="9" t="s">
        <v>611</v>
      </c>
      <c r="D81" s="9" t="s">
        <v>391</v>
      </c>
      <c r="E81" s="12"/>
      <c r="F81" s="12"/>
      <c r="G81" s="11">
        <v>5.4452199821553651E-3</v>
      </c>
      <c r="H81" t="s">
        <v>667</v>
      </c>
      <c r="I81" s="45">
        <f>'ONROAD Daily'!$B$16</f>
        <v>0</v>
      </c>
      <c r="J81" s="8">
        <f t="shared" si="7"/>
        <v>0</v>
      </c>
      <c r="K81" s="8">
        <f t="shared" si="8"/>
        <v>0</v>
      </c>
      <c r="L81" s="8">
        <f t="shared" si="9"/>
        <v>0</v>
      </c>
      <c r="O81" s="8">
        <f t="shared" si="10"/>
        <v>0</v>
      </c>
      <c r="P81" s="8">
        <f t="shared" si="11"/>
        <v>0</v>
      </c>
      <c r="Q81" s="8">
        <f t="shared" si="12"/>
        <v>0</v>
      </c>
    </row>
    <row r="82" spans="1:17" ht="15" thickBot="1" x14ac:dyDescent="0.4">
      <c r="A82" s="9" t="s">
        <v>450</v>
      </c>
      <c r="B82" s="10" t="s">
        <v>90</v>
      </c>
      <c r="C82" s="9" t="s">
        <v>611</v>
      </c>
      <c r="D82" s="9" t="s">
        <v>421</v>
      </c>
      <c r="E82" s="11">
        <v>6.506294520547945E-2</v>
      </c>
      <c r="F82" s="12"/>
      <c r="G82" s="12"/>
      <c r="H82" t="s">
        <v>666</v>
      </c>
      <c r="I82" s="45">
        <v>1.0332290852228303</v>
      </c>
      <c r="J82" s="8">
        <f t="shared" si="7"/>
        <v>6.722492735656066E-2</v>
      </c>
      <c r="K82" s="8">
        <f t="shared" si="8"/>
        <v>0</v>
      </c>
      <c r="L82" s="8">
        <f t="shared" si="9"/>
        <v>0</v>
      </c>
      <c r="O82" s="8">
        <f t="shared" si="10"/>
        <v>6.722492735656066E-2</v>
      </c>
      <c r="P82" s="8">
        <f t="shared" si="11"/>
        <v>0</v>
      </c>
      <c r="Q82" s="8">
        <f t="shared" si="12"/>
        <v>0</v>
      </c>
    </row>
    <row r="83" spans="1:17" ht="15" thickBot="1" x14ac:dyDescent="0.4">
      <c r="A83" s="9" t="s">
        <v>450</v>
      </c>
      <c r="B83" s="10" t="s">
        <v>69</v>
      </c>
      <c r="C83" s="9" t="s">
        <v>611</v>
      </c>
      <c r="D83" s="9" t="s">
        <v>417</v>
      </c>
      <c r="E83" s="11">
        <v>0</v>
      </c>
      <c r="F83" s="11">
        <v>0</v>
      </c>
      <c r="G83" s="11">
        <v>0</v>
      </c>
      <c r="H83" t="s">
        <v>666</v>
      </c>
      <c r="I83" s="45">
        <v>1.0332290852228303</v>
      </c>
      <c r="J83" s="8">
        <f t="shared" si="7"/>
        <v>0</v>
      </c>
      <c r="K83" s="8">
        <f t="shared" si="8"/>
        <v>0</v>
      </c>
      <c r="L83" s="8">
        <f t="shared" si="9"/>
        <v>0</v>
      </c>
      <c r="O83" s="8">
        <f t="shared" si="10"/>
        <v>0</v>
      </c>
      <c r="P83" s="8">
        <f t="shared" si="11"/>
        <v>0</v>
      </c>
      <c r="Q83" s="8">
        <f t="shared" si="12"/>
        <v>0</v>
      </c>
    </row>
    <row r="84" spans="1:17" ht="15" thickBot="1" x14ac:dyDescent="0.4">
      <c r="A84" s="9" t="s">
        <v>450</v>
      </c>
      <c r="B84" s="10" t="s">
        <v>70</v>
      </c>
      <c r="C84" s="9" t="s">
        <v>611</v>
      </c>
      <c r="D84" s="9" t="s">
        <v>418</v>
      </c>
      <c r="E84" s="11">
        <v>0</v>
      </c>
      <c r="F84" s="11">
        <v>0</v>
      </c>
      <c r="G84" s="11">
        <v>0</v>
      </c>
      <c r="H84" t="s">
        <v>666</v>
      </c>
      <c r="I84" s="45">
        <v>1.0332290852228303</v>
      </c>
      <c r="J84" s="8">
        <f t="shared" si="7"/>
        <v>0</v>
      </c>
      <c r="K84" s="8">
        <f t="shared" si="8"/>
        <v>0</v>
      </c>
      <c r="L84" s="8">
        <f t="shared" si="9"/>
        <v>0</v>
      </c>
      <c r="O84" s="8">
        <f t="shared" si="10"/>
        <v>0</v>
      </c>
      <c r="P84" s="8">
        <f t="shared" si="11"/>
        <v>0</v>
      </c>
      <c r="Q84" s="8">
        <f t="shared" si="12"/>
        <v>0</v>
      </c>
    </row>
    <row r="85" spans="1:17" ht="15" thickBot="1" x14ac:dyDescent="0.4">
      <c r="A85" s="9" t="s">
        <v>450</v>
      </c>
      <c r="B85" s="10" t="s">
        <v>89</v>
      </c>
      <c r="C85" s="9" t="s">
        <v>611</v>
      </c>
      <c r="D85" s="9" t="s">
        <v>419</v>
      </c>
      <c r="E85" s="11">
        <v>0.75340696502774795</v>
      </c>
      <c r="F85" s="11">
        <v>2.2290146894312083E-2</v>
      </c>
      <c r="G85" s="11">
        <v>5.1713140794804109E-2</v>
      </c>
      <c r="H85" t="s">
        <v>666</v>
      </c>
      <c r="I85" s="45">
        <v>1.0332290852228303</v>
      </c>
      <c r="J85" s="8">
        <f t="shared" si="7"/>
        <v>0.77844198927612895</v>
      </c>
      <c r="K85" s="8">
        <f t="shared" si="8"/>
        <v>2.3030828085092585E-2</v>
      </c>
      <c r="L85" s="8">
        <f t="shared" si="9"/>
        <v>5.3431521157414875E-2</v>
      </c>
      <c r="O85" s="8">
        <f t="shared" si="10"/>
        <v>0.77844198927612895</v>
      </c>
      <c r="P85" s="8">
        <f t="shared" si="11"/>
        <v>2.3030828085092585E-2</v>
      </c>
      <c r="Q85" s="8">
        <f t="shared" si="12"/>
        <v>5.3431521157414875E-2</v>
      </c>
    </row>
    <row r="86" spans="1:17" ht="15" thickBot="1" x14ac:dyDescent="0.4">
      <c r="A86" s="9" t="s">
        <v>450</v>
      </c>
      <c r="B86" s="10" t="s">
        <v>71</v>
      </c>
      <c r="C86" s="9" t="s">
        <v>611</v>
      </c>
      <c r="D86" s="9" t="s">
        <v>420</v>
      </c>
      <c r="E86" s="11">
        <v>2.4368327404446466E-4</v>
      </c>
      <c r="F86" s="11">
        <v>1.7201172285491615E-5</v>
      </c>
      <c r="G86" s="11">
        <v>2.4540339127301371E-5</v>
      </c>
      <c r="H86" t="s">
        <v>666</v>
      </c>
      <c r="I86" s="45">
        <v>1.0332290852228303</v>
      </c>
      <c r="J86" s="8">
        <f t="shared" si="7"/>
        <v>2.517806463250665E-4</v>
      </c>
      <c r="K86" s="8">
        <f t="shared" si="8"/>
        <v>1.7772751505298802E-5</v>
      </c>
      <c r="L86" s="8">
        <f t="shared" si="9"/>
        <v>2.5355792147559624E-5</v>
      </c>
      <c r="O86" s="8">
        <f t="shared" si="10"/>
        <v>2.517806463250665E-4</v>
      </c>
      <c r="P86" s="8">
        <f t="shared" si="11"/>
        <v>1.7772751505298802E-5</v>
      </c>
      <c r="Q86" s="8">
        <f t="shared" si="12"/>
        <v>2.5355792147559624E-5</v>
      </c>
    </row>
    <row r="87" spans="1:17" ht="15" thickBot="1" x14ac:dyDescent="0.4">
      <c r="A87" s="9" t="s">
        <v>450</v>
      </c>
      <c r="B87" s="10" t="s">
        <v>72</v>
      </c>
      <c r="C87" s="9" t="s">
        <v>611</v>
      </c>
      <c r="D87" s="9" t="s">
        <v>392</v>
      </c>
      <c r="E87" s="12"/>
      <c r="F87" s="12"/>
      <c r="G87" s="11">
        <v>1.3742836118346877E-2</v>
      </c>
      <c r="H87" t="s">
        <v>668</v>
      </c>
      <c r="I87" s="45">
        <v>1.0244740902787273</v>
      </c>
      <c r="J87" s="8">
        <f t="shared" si="7"/>
        <v>0</v>
      </c>
      <c r="K87" s="8">
        <f t="shared" si="8"/>
        <v>0</v>
      </c>
      <c r="L87" s="8">
        <f t="shared" si="9"/>
        <v>1.4079179530193052E-2</v>
      </c>
      <c r="O87" s="8">
        <f t="shared" si="10"/>
        <v>0</v>
      </c>
      <c r="P87" s="8">
        <f t="shared" si="11"/>
        <v>0</v>
      </c>
      <c r="Q87" s="8">
        <f t="shared" si="12"/>
        <v>1.4079179530193052E-2</v>
      </c>
    </row>
    <row r="88" spans="1:17" ht="15" thickBot="1" x14ac:dyDescent="0.4">
      <c r="A88" s="9" t="s">
        <v>450</v>
      </c>
      <c r="B88" s="10" t="s">
        <v>73</v>
      </c>
      <c r="C88" s="9" t="s">
        <v>611</v>
      </c>
      <c r="D88" s="9" t="s">
        <v>393</v>
      </c>
      <c r="E88" s="12"/>
      <c r="F88" s="12"/>
      <c r="G88" s="11">
        <v>2.6360413644977154E-3</v>
      </c>
      <c r="H88" t="s">
        <v>666</v>
      </c>
      <c r="I88" s="45">
        <v>1.0332290852228303</v>
      </c>
      <c r="J88" s="8">
        <f t="shared" si="7"/>
        <v>0</v>
      </c>
      <c r="K88" s="8">
        <f t="shared" si="8"/>
        <v>0</v>
      </c>
      <c r="L88" s="8">
        <f t="shared" si="9"/>
        <v>2.7236346076495157E-3</v>
      </c>
      <c r="O88" s="8">
        <f t="shared" si="10"/>
        <v>0</v>
      </c>
      <c r="P88" s="8">
        <f t="shared" si="11"/>
        <v>0</v>
      </c>
      <c r="Q88" s="8">
        <f t="shared" si="12"/>
        <v>2.7236346076495157E-3</v>
      </c>
    </row>
    <row r="89" spans="1:17" ht="15" thickBot="1" x14ac:dyDescent="0.4">
      <c r="A89" s="9" t="s">
        <v>450</v>
      </c>
      <c r="B89" s="10" t="s">
        <v>74</v>
      </c>
      <c r="C89" s="9" t="s">
        <v>611</v>
      </c>
      <c r="D89" s="9" t="s">
        <v>394</v>
      </c>
      <c r="E89" s="12"/>
      <c r="F89" s="12"/>
      <c r="G89" s="11">
        <v>1.0356164383561644E-2</v>
      </c>
      <c r="H89" t="s">
        <v>670</v>
      </c>
      <c r="I89" s="45">
        <v>1</v>
      </c>
      <c r="J89" s="8">
        <f t="shared" si="7"/>
        <v>0</v>
      </c>
      <c r="K89" s="8">
        <f t="shared" si="8"/>
        <v>0</v>
      </c>
      <c r="L89" s="8">
        <f t="shared" si="9"/>
        <v>1.0356164383561644E-2</v>
      </c>
      <c r="O89" s="8">
        <f t="shared" si="10"/>
        <v>0</v>
      </c>
      <c r="P89" s="8">
        <f t="shared" si="11"/>
        <v>0</v>
      </c>
      <c r="Q89" s="8">
        <f t="shared" si="12"/>
        <v>1.0356164383561644E-2</v>
      </c>
    </row>
    <row r="90" spans="1:17" ht="15" thickBot="1" x14ac:dyDescent="0.4">
      <c r="A90" s="9" t="s">
        <v>450</v>
      </c>
      <c r="B90" s="10" t="s">
        <v>75</v>
      </c>
      <c r="C90" s="9" t="s">
        <v>611</v>
      </c>
      <c r="D90" s="9" t="s">
        <v>395</v>
      </c>
      <c r="E90" s="12"/>
      <c r="F90" s="12"/>
      <c r="G90" s="11">
        <v>3.1580521920765484E-3</v>
      </c>
      <c r="H90" t="s">
        <v>670</v>
      </c>
      <c r="I90" s="45">
        <v>1</v>
      </c>
      <c r="J90" s="8">
        <f t="shared" si="7"/>
        <v>0</v>
      </c>
      <c r="K90" s="8">
        <f t="shared" si="8"/>
        <v>0</v>
      </c>
      <c r="L90" s="8">
        <f t="shared" si="9"/>
        <v>3.1580521920765484E-3</v>
      </c>
      <c r="O90" s="8">
        <f t="shared" si="10"/>
        <v>0</v>
      </c>
      <c r="P90" s="8">
        <f t="shared" si="11"/>
        <v>0</v>
      </c>
      <c r="Q90" s="8">
        <f t="shared" si="12"/>
        <v>3.1580521920765484E-3</v>
      </c>
    </row>
    <row r="91" spans="1:17" ht="15" thickBot="1" x14ac:dyDescent="0.4">
      <c r="A91" s="9" t="s">
        <v>450</v>
      </c>
      <c r="B91" s="10" t="s">
        <v>76</v>
      </c>
      <c r="C91" s="9" t="s">
        <v>611</v>
      </c>
      <c r="D91" s="9" t="s">
        <v>396</v>
      </c>
      <c r="E91" s="12"/>
      <c r="F91" s="12"/>
      <c r="G91" s="11">
        <v>3.5111330346961914E-2</v>
      </c>
      <c r="H91" t="s">
        <v>670</v>
      </c>
      <c r="I91" s="45">
        <v>1</v>
      </c>
      <c r="J91" s="8">
        <f t="shared" si="7"/>
        <v>0</v>
      </c>
      <c r="K91" s="8">
        <f t="shared" si="8"/>
        <v>0</v>
      </c>
      <c r="L91" s="8">
        <f t="shared" si="9"/>
        <v>3.5111330346961914E-2</v>
      </c>
      <c r="O91" s="8">
        <f t="shared" si="10"/>
        <v>0</v>
      </c>
      <c r="P91" s="8">
        <f t="shared" si="11"/>
        <v>0</v>
      </c>
      <c r="Q91" s="8">
        <f t="shared" si="12"/>
        <v>3.5111330346961914E-2</v>
      </c>
    </row>
    <row r="92" spans="1:17" ht="15" thickBot="1" x14ac:dyDescent="0.4">
      <c r="A92" s="9" t="s">
        <v>450</v>
      </c>
      <c r="B92" s="10" t="s">
        <v>77</v>
      </c>
      <c r="C92" s="9" t="s">
        <v>611</v>
      </c>
      <c r="D92" s="9" t="s">
        <v>397</v>
      </c>
      <c r="E92" s="12"/>
      <c r="F92" s="12"/>
      <c r="G92" s="11">
        <v>3.8334037956786851E-6</v>
      </c>
      <c r="H92" t="s">
        <v>670</v>
      </c>
      <c r="I92" s="45">
        <v>1</v>
      </c>
      <c r="J92" s="8">
        <f t="shared" si="7"/>
        <v>0</v>
      </c>
      <c r="K92" s="8">
        <f t="shared" si="8"/>
        <v>0</v>
      </c>
      <c r="L92" s="8">
        <f t="shared" si="9"/>
        <v>3.8334037956786851E-6</v>
      </c>
      <c r="O92" s="8">
        <f t="shared" si="10"/>
        <v>0</v>
      </c>
      <c r="P92" s="8">
        <f t="shared" si="11"/>
        <v>0</v>
      </c>
      <c r="Q92" s="8">
        <f t="shared" si="12"/>
        <v>3.8334037956786851E-6</v>
      </c>
    </row>
    <row r="93" spans="1:17" ht="15" thickBot="1" x14ac:dyDescent="0.4">
      <c r="A93" s="9" t="s">
        <v>450</v>
      </c>
      <c r="B93" s="10" t="s">
        <v>78</v>
      </c>
      <c r="C93" s="9" t="s">
        <v>611</v>
      </c>
      <c r="D93" s="9" t="s">
        <v>398</v>
      </c>
      <c r="E93" s="12"/>
      <c r="F93" s="12"/>
      <c r="G93" s="11">
        <v>2.1092276949099919E-3</v>
      </c>
      <c r="H93" t="s">
        <v>670</v>
      </c>
      <c r="I93" s="45">
        <v>1</v>
      </c>
      <c r="J93" s="8">
        <f t="shared" si="7"/>
        <v>0</v>
      </c>
      <c r="K93" s="8">
        <f t="shared" si="8"/>
        <v>0</v>
      </c>
      <c r="L93" s="8">
        <f t="shared" si="9"/>
        <v>2.1092276949099919E-3</v>
      </c>
      <c r="O93" s="8">
        <f t="shared" si="10"/>
        <v>0</v>
      </c>
      <c r="P93" s="8">
        <f t="shared" si="11"/>
        <v>0</v>
      </c>
      <c r="Q93" s="8">
        <f t="shared" si="12"/>
        <v>2.1092276949099919E-3</v>
      </c>
    </row>
    <row r="94" spans="1:17" ht="15" thickBot="1" x14ac:dyDescent="0.4">
      <c r="A94" s="9" t="s">
        <v>450</v>
      </c>
      <c r="B94" s="10" t="s">
        <v>87</v>
      </c>
      <c r="C94" s="9" t="s">
        <v>611</v>
      </c>
      <c r="D94" s="9" t="s">
        <v>399</v>
      </c>
      <c r="E94" s="12"/>
      <c r="F94" s="12"/>
      <c r="G94" s="11">
        <v>2.6780929880070494E-2</v>
      </c>
      <c r="H94" t="s">
        <v>670</v>
      </c>
      <c r="I94" s="45">
        <v>1</v>
      </c>
      <c r="J94" s="8">
        <f t="shared" si="7"/>
        <v>0</v>
      </c>
      <c r="K94" s="8">
        <f t="shared" si="8"/>
        <v>0</v>
      </c>
      <c r="L94" s="8">
        <f t="shared" si="9"/>
        <v>2.6780929880070494E-2</v>
      </c>
      <c r="O94" s="8">
        <f t="shared" si="10"/>
        <v>0</v>
      </c>
      <c r="P94" s="8">
        <f t="shared" si="11"/>
        <v>0</v>
      </c>
      <c r="Q94" s="8">
        <f t="shared" si="12"/>
        <v>2.6780929880070494E-2</v>
      </c>
    </row>
    <row r="95" spans="1:17" ht="15" thickBot="1" x14ac:dyDescent="0.4">
      <c r="A95" s="9" t="s">
        <v>450</v>
      </c>
      <c r="B95" s="10" t="s">
        <v>400</v>
      </c>
      <c r="C95" s="9" t="s">
        <v>611</v>
      </c>
      <c r="D95" s="9" t="s">
        <v>401</v>
      </c>
      <c r="E95" s="12"/>
      <c r="F95" s="12"/>
      <c r="G95" s="11">
        <v>4.6494851754977267E-3</v>
      </c>
      <c r="H95" t="s">
        <v>670</v>
      </c>
      <c r="I95" s="45">
        <v>1</v>
      </c>
      <c r="J95" s="8">
        <f t="shared" si="7"/>
        <v>0</v>
      </c>
      <c r="K95" s="8">
        <f t="shared" si="8"/>
        <v>0</v>
      </c>
      <c r="L95" s="8">
        <f t="shared" si="9"/>
        <v>4.6494851754977267E-3</v>
      </c>
      <c r="O95" s="8">
        <f t="shared" si="10"/>
        <v>0</v>
      </c>
      <c r="P95" s="8">
        <f t="shared" si="11"/>
        <v>0</v>
      </c>
      <c r="Q95" s="8">
        <f t="shared" si="12"/>
        <v>4.6494851754977267E-3</v>
      </c>
    </row>
    <row r="96" spans="1:17" ht="15" thickBot="1" x14ac:dyDescent="0.4">
      <c r="A96" s="9" t="s">
        <v>450</v>
      </c>
      <c r="B96" s="10" t="s">
        <v>79</v>
      </c>
      <c r="C96" s="9" t="s">
        <v>611</v>
      </c>
      <c r="D96" s="9" t="s">
        <v>402</v>
      </c>
      <c r="E96" s="12"/>
      <c r="F96" s="12"/>
      <c r="G96" s="11">
        <v>7.351860762041835E-3</v>
      </c>
      <c r="H96" t="s">
        <v>670</v>
      </c>
      <c r="I96" s="45">
        <v>1</v>
      </c>
      <c r="J96" s="8">
        <f t="shared" si="7"/>
        <v>0</v>
      </c>
      <c r="K96" s="8">
        <f t="shared" si="8"/>
        <v>0</v>
      </c>
      <c r="L96" s="8">
        <f t="shared" si="9"/>
        <v>7.351860762041835E-3</v>
      </c>
      <c r="O96" s="8">
        <f t="shared" si="10"/>
        <v>0</v>
      </c>
      <c r="P96" s="8">
        <f t="shared" si="11"/>
        <v>0</v>
      </c>
      <c r="Q96" s="8">
        <f t="shared" si="12"/>
        <v>7.351860762041835E-3</v>
      </c>
    </row>
    <row r="97" spans="1:17" ht="15" thickBot="1" x14ac:dyDescent="0.4">
      <c r="A97" s="9" t="s">
        <v>450</v>
      </c>
      <c r="B97" s="10" t="s">
        <v>80</v>
      </c>
      <c r="C97" s="9" t="s">
        <v>611</v>
      </c>
      <c r="D97" s="9" t="s">
        <v>403</v>
      </c>
      <c r="E97" s="12"/>
      <c r="F97" s="12"/>
      <c r="G97" s="11">
        <v>1.938375743202126E-4</v>
      </c>
      <c r="H97" t="s">
        <v>670</v>
      </c>
      <c r="I97" s="45">
        <v>1</v>
      </c>
      <c r="J97" s="8">
        <f t="shared" si="7"/>
        <v>0</v>
      </c>
      <c r="K97" s="8">
        <f t="shared" si="8"/>
        <v>0</v>
      </c>
      <c r="L97" s="8">
        <f t="shared" si="9"/>
        <v>1.938375743202126E-4</v>
      </c>
      <c r="O97" s="8">
        <f t="shared" si="10"/>
        <v>0</v>
      </c>
      <c r="P97" s="8">
        <f t="shared" si="11"/>
        <v>0</v>
      </c>
      <c r="Q97" s="8">
        <f t="shared" si="12"/>
        <v>1.938375743202126E-4</v>
      </c>
    </row>
    <row r="98" spans="1:17" ht="15" thickBot="1" x14ac:dyDescent="0.4">
      <c r="A98" s="9" t="s">
        <v>450</v>
      </c>
      <c r="B98" s="10" t="s">
        <v>81</v>
      </c>
      <c r="C98" s="9" t="s">
        <v>611</v>
      </c>
      <c r="D98" s="9" t="s">
        <v>404</v>
      </c>
      <c r="E98" s="12"/>
      <c r="F98" s="12"/>
      <c r="G98" s="11">
        <v>2.7904725765524928E-4</v>
      </c>
      <c r="H98" t="s">
        <v>670</v>
      </c>
      <c r="I98" s="45">
        <v>1</v>
      </c>
      <c r="J98" s="8">
        <f t="shared" si="7"/>
        <v>0</v>
      </c>
      <c r="K98" s="8">
        <f t="shared" si="8"/>
        <v>0</v>
      </c>
      <c r="L98" s="8">
        <f t="shared" si="9"/>
        <v>2.7904725765524928E-4</v>
      </c>
      <c r="O98" s="8">
        <f t="shared" si="10"/>
        <v>0</v>
      </c>
      <c r="P98" s="8">
        <f t="shared" si="11"/>
        <v>0</v>
      </c>
      <c r="Q98" s="8">
        <f t="shared" si="12"/>
        <v>2.7904725765524928E-4</v>
      </c>
    </row>
    <row r="99" spans="1:17" ht="15" thickBot="1" x14ac:dyDescent="0.4">
      <c r="A99" s="9" t="s">
        <v>450</v>
      </c>
      <c r="B99" s="10" t="s">
        <v>405</v>
      </c>
      <c r="C99" s="9" t="s">
        <v>611</v>
      </c>
      <c r="D99" s="9" t="s">
        <v>406</v>
      </c>
      <c r="E99" s="11">
        <v>1.3435589041095859E-3</v>
      </c>
      <c r="F99" s="11">
        <v>5.8164383561643783E-6</v>
      </c>
      <c r="G99" s="11">
        <v>3.134794520547945E-4</v>
      </c>
      <c r="H99" s="47" t="s">
        <v>670</v>
      </c>
      <c r="I99" s="46">
        <v>1</v>
      </c>
      <c r="J99" s="8">
        <f t="shared" si="7"/>
        <v>1.3435589041095859E-3</v>
      </c>
      <c r="K99" s="8">
        <f t="shared" si="8"/>
        <v>5.8164383561643783E-6</v>
      </c>
      <c r="L99" s="8">
        <f t="shared" si="9"/>
        <v>3.134794520547945E-4</v>
      </c>
      <c r="O99" s="8">
        <f t="shared" si="10"/>
        <v>1.3435589041095859E-3</v>
      </c>
      <c r="P99" s="8">
        <f t="shared" si="11"/>
        <v>5.8164383561643783E-6</v>
      </c>
      <c r="Q99" s="8">
        <f t="shared" si="12"/>
        <v>3.134794520547945E-4</v>
      </c>
    </row>
    <row r="100" spans="1:17" ht="15" thickBot="1" x14ac:dyDescent="0.4">
      <c r="A100" s="9" t="s">
        <v>450</v>
      </c>
      <c r="B100" s="10" t="s">
        <v>407</v>
      </c>
      <c r="C100" s="9" t="s">
        <v>611</v>
      </c>
      <c r="D100" s="9" t="s">
        <v>408</v>
      </c>
      <c r="E100" s="11">
        <v>1.3613309589041066E-2</v>
      </c>
      <c r="F100" s="11">
        <v>3.6398904109589042E-4</v>
      </c>
      <c r="G100" s="11">
        <v>3.2615808219178082E-3</v>
      </c>
      <c r="H100" s="47" t="s">
        <v>670</v>
      </c>
      <c r="I100" s="46">
        <v>1</v>
      </c>
      <c r="J100" s="8">
        <f t="shared" si="7"/>
        <v>1.3613309589041066E-2</v>
      </c>
      <c r="K100" s="8">
        <f t="shared" si="8"/>
        <v>3.6398904109589042E-4</v>
      </c>
      <c r="L100" s="8">
        <f t="shared" si="9"/>
        <v>3.2615808219178082E-3</v>
      </c>
      <c r="O100" s="8">
        <f t="shared" si="10"/>
        <v>1.3613309589041066E-2</v>
      </c>
      <c r="P100" s="8">
        <f t="shared" si="11"/>
        <v>3.6398904109589042E-4</v>
      </c>
      <c r="Q100" s="8">
        <f t="shared" si="12"/>
        <v>3.2615808219178082E-3</v>
      </c>
    </row>
    <row r="101" spans="1:17" ht="15" thickBot="1" x14ac:dyDescent="0.4">
      <c r="A101" s="9" t="s">
        <v>450</v>
      </c>
      <c r="B101" s="10" t="s">
        <v>82</v>
      </c>
      <c r="C101" s="9" t="s">
        <v>611</v>
      </c>
      <c r="D101" s="9" t="s">
        <v>409</v>
      </c>
      <c r="E101" s="12"/>
      <c r="F101" s="12"/>
      <c r="G101" s="11">
        <v>2.0240000000000002E-3</v>
      </c>
      <c r="H101" s="47" t="s">
        <v>668</v>
      </c>
      <c r="I101" s="45">
        <v>1.0244740902787273</v>
      </c>
      <c r="J101" s="8">
        <f t="shared" si="7"/>
        <v>0</v>
      </c>
      <c r="K101" s="8">
        <f t="shared" si="8"/>
        <v>0</v>
      </c>
      <c r="L101" s="8">
        <f t="shared" si="9"/>
        <v>2.0735355587241443E-3</v>
      </c>
      <c r="O101" s="8">
        <f t="shared" si="10"/>
        <v>0</v>
      </c>
      <c r="P101" s="8">
        <f t="shared" si="11"/>
        <v>0</v>
      </c>
      <c r="Q101" s="8">
        <f t="shared" si="12"/>
        <v>2.0735355587241443E-3</v>
      </c>
    </row>
    <row r="102" spans="1:17" ht="15" thickBot="1" x14ac:dyDescent="0.4">
      <c r="A102" s="9" t="s">
        <v>450</v>
      </c>
      <c r="B102" s="10" t="s">
        <v>83</v>
      </c>
      <c r="C102" s="9" t="s">
        <v>611</v>
      </c>
      <c r="D102" s="9" t="s">
        <v>410</v>
      </c>
      <c r="E102" s="11">
        <v>1.7551369863013698E-3</v>
      </c>
      <c r="F102" s="11">
        <v>5.6164383561643838E-5</v>
      </c>
      <c r="G102" s="11">
        <v>4.493150684931507E-4</v>
      </c>
      <c r="H102" s="47" t="s">
        <v>668</v>
      </c>
      <c r="I102" s="45">
        <v>1.0244740902787273</v>
      </c>
      <c r="J102" s="8">
        <f t="shared" si="7"/>
        <v>1.7980923673556429E-3</v>
      </c>
      <c r="K102" s="8">
        <f t="shared" si="8"/>
        <v>5.7538955755380577E-5</v>
      </c>
      <c r="L102" s="8">
        <f t="shared" si="9"/>
        <v>4.6031164604304461E-4</v>
      </c>
      <c r="O102" s="8">
        <f t="shared" si="10"/>
        <v>1.7980923673556429E-3</v>
      </c>
      <c r="P102" s="8">
        <f t="shared" si="11"/>
        <v>5.7538955755380577E-5</v>
      </c>
      <c r="Q102" s="8">
        <f t="shared" si="12"/>
        <v>4.6031164604304461E-4</v>
      </c>
    </row>
    <row r="103" spans="1:17" ht="15" thickBot="1" x14ac:dyDescent="0.4">
      <c r="A103" s="9" t="s">
        <v>450</v>
      </c>
      <c r="B103" s="10" t="s">
        <v>84</v>
      </c>
      <c r="C103" s="9" t="s">
        <v>611</v>
      </c>
      <c r="D103" s="9" t="s">
        <v>411</v>
      </c>
      <c r="E103" s="11">
        <v>1.4611538461538462E-4</v>
      </c>
      <c r="F103" s="11">
        <v>4.7865384615384609E-5</v>
      </c>
      <c r="G103" s="11">
        <v>2.5192307692307695E-7</v>
      </c>
      <c r="H103" s="47" t="s">
        <v>668</v>
      </c>
      <c r="I103" s="45">
        <v>1.0244740902787273</v>
      </c>
      <c r="J103" s="8">
        <f t="shared" si="7"/>
        <v>1.496914257295725E-4</v>
      </c>
      <c r="K103" s="8">
        <f t="shared" si="8"/>
        <v>4.9036846359687537E-5</v>
      </c>
      <c r="L103" s="8">
        <f t="shared" si="9"/>
        <v>2.5808866505098707E-7</v>
      </c>
      <c r="O103" s="8">
        <f t="shared" si="10"/>
        <v>1.496914257295725E-4</v>
      </c>
      <c r="P103" s="8">
        <f t="shared" si="11"/>
        <v>4.9036846359687537E-5</v>
      </c>
      <c r="Q103" s="8">
        <f t="shared" si="12"/>
        <v>2.5808866505098707E-7</v>
      </c>
    </row>
    <row r="104" spans="1:17" ht="15" thickBot="1" x14ac:dyDescent="0.4">
      <c r="A104" s="9" t="s">
        <v>450</v>
      </c>
      <c r="B104" s="10" t="s">
        <v>412</v>
      </c>
      <c r="C104" s="9" t="s">
        <v>611</v>
      </c>
      <c r="D104" s="9" t="s">
        <v>413</v>
      </c>
      <c r="E104" s="11">
        <v>1.4009712328767094E-2</v>
      </c>
      <c r="F104" s="11">
        <v>4.0005479452054799E-4</v>
      </c>
      <c r="G104" s="11">
        <v>3.3636821917808219E-3</v>
      </c>
      <c r="H104" s="47" t="s">
        <v>670</v>
      </c>
      <c r="I104" s="46">
        <v>1</v>
      </c>
      <c r="J104" s="8">
        <f t="shared" si="7"/>
        <v>1.4009712328767094E-2</v>
      </c>
      <c r="K104" s="8">
        <f t="shared" si="8"/>
        <v>4.0005479452054799E-4</v>
      </c>
      <c r="L104" s="8">
        <f t="shared" si="9"/>
        <v>3.3636821917808219E-3</v>
      </c>
      <c r="O104" s="8">
        <f t="shared" si="10"/>
        <v>1.4009712328767094E-2</v>
      </c>
      <c r="P104" s="8">
        <f t="shared" si="11"/>
        <v>4.0005479452054799E-4</v>
      </c>
      <c r="Q104" s="8">
        <f t="shared" si="12"/>
        <v>3.3636821917808219E-3</v>
      </c>
    </row>
    <row r="105" spans="1:17" ht="15" thickBot="1" x14ac:dyDescent="0.4">
      <c r="A105" s="9" t="s">
        <v>450</v>
      </c>
      <c r="B105" s="10" t="s">
        <v>85</v>
      </c>
      <c r="C105" s="9" t="s">
        <v>611</v>
      </c>
      <c r="D105" s="9" t="s">
        <v>414</v>
      </c>
      <c r="E105" s="12"/>
      <c r="F105" s="12"/>
      <c r="G105" s="11">
        <v>4.8102964743589743E-4</v>
      </c>
      <c r="H105" s="48" t="s">
        <v>670</v>
      </c>
      <c r="I105" s="49">
        <v>1</v>
      </c>
      <c r="J105" s="51">
        <f t="shared" si="7"/>
        <v>0</v>
      </c>
      <c r="K105" s="51">
        <f t="shared" si="8"/>
        <v>0</v>
      </c>
      <c r="L105" s="51">
        <f t="shared" si="9"/>
        <v>4.8102964743589743E-4</v>
      </c>
      <c r="O105" s="8">
        <f t="shared" si="10"/>
        <v>0</v>
      </c>
      <c r="P105" s="8">
        <f t="shared" si="11"/>
        <v>0</v>
      </c>
      <c r="Q105" s="8">
        <f t="shared" si="12"/>
        <v>4.8102964743589743E-4</v>
      </c>
    </row>
    <row r="106" spans="1:17" x14ac:dyDescent="0.35">
      <c r="E106" s="8">
        <f>SUM(E3:E105)</f>
        <v>1.2723675297738584</v>
      </c>
      <c r="F106" s="8">
        <f>SUM(F3:F105)</f>
        <v>0.33326435780073788</v>
      </c>
      <c r="G106" s="8">
        <f>SUM(G3:G105)</f>
        <v>2.7286717890015129</v>
      </c>
      <c r="J106" s="8">
        <f>SUM(J3:J105)</f>
        <v>1.3322884478233952</v>
      </c>
      <c r="K106" s="8">
        <f>SUM(K3:K105)</f>
        <v>0.3592780955778091</v>
      </c>
      <c r="L106" s="8">
        <f>SUM(L3:L105)</f>
        <v>2.5319434693398302</v>
      </c>
      <c r="O106" s="8">
        <f>SUM(O3:O105)</f>
        <v>1.3322884478233952</v>
      </c>
      <c r="P106" s="8">
        <f>SUM(P3:P105)</f>
        <v>0.3592780955778091</v>
      </c>
      <c r="Q106" s="8">
        <f>SUM(Q3:Q105)</f>
        <v>2.4554324336797184</v>
      </c>
    </row>
    <row r="107" spans="1:17" x14ac:dyDescent="0.35">
      <c r="H107" s="8"/>
      <c r="I107" s="8"/>
      <c r="M107" s="8"/>
      <c r="N107" s="8"/>
      <c r="O107" s="8"/>
      <c r="P107" s="8"/>
      <c r="Q107" s="8"/>
    </row>
    <row r="108" spans="1:17" x14ac:dyDescent="0.35">
      <c r="Q108" s="8">
        <f>SUM(Q57:Q63)</f>
        <v>0.66631455327301181</v>
      </c>
    </row>
    <row r="109" spans="1:17" x14ac:dyDescent="0.35">
      <c r="Q109" s="8">
        <f>Q40+Q47+Q48</f>
        <v>0.57762977365403667</v>
      </c>
    </row>
    <row r="110" spans="1:17" x14ac:dyDescent="0.35">
      <c r="P110" s="8"/>
      <c r="Q110" s="8"/>
    </row>
    <row r="111" spans="1:17" ht="15.5" x14ac:dyDescent="0.35">
      <c r="C111" s="107"/>
      <c r="D111" s="8"/>
      <c r="H111" s="108"/>
      <c r="I111" s="108"/>
      <c r="J111" s="108"/>
      <c r="K111" s="108"/>
      <c r="L111" s="108"/>
      <c r="P111" s="8"/>
      <c r="Q111" s="8"/>
    </row>
    <row r="112" spans="1:17" x14ac:dyDescent="0.35">
      <c r="D112" s="8"/>
      <c r="P112" s="8"/>
      <c r="Q112" s="8"/>
    </row>
    <row r="113" spans="3:17" x14ac:dyDescent="0.35">
      <c r="P113" s="8"/>
      <c r="Q113" s="8"/>
    </row>
    <row r="114" spans="3:17" ht="15.5" x14ac:dyDescent="0.35">
      <c r="C114" s="107"/>
      <c r="D114" s="8"/>
      <c r="P114" s="8"/>
      <c r="Q114" s="8"/>
    </row>
    <row r="115" spans="3:17" ht="15.5" x14ac:dyDescent="0.35">
      <c r="C115" s="107"/>
      <c r="D115" s="8"/>
      <c r="P115" s="8"/>
      <c r="Q115" s="8"/>
    </row>
    <row r="116" spans="3:17" x14ac:dyDescent="0.35">
      <c r="D116" s="8"/>
      <c r="P116" s="8"/>
      <c r="Q116" s="8"/>
    </row>
    <row r="117" spans="3:17" x14ac:dyDescent="0.35">
      <c r="D117" s="8"/>
      <c r="P117" s="8"/>
      <c r="Q117" s="8"/>
    </row>
    <row r="118" spans="3:17" x14ac:dyDescent="0.35">
      <c r="P118" s="8"/>
      <c r="Q118" s="8"/>
    </row>
  </sheetData>
  <sheetProtection password="CD58" sheet="1" objects="1" scenarios="1"/>
  <autoFilter ref="A2:H106"/>
  <mergeCells count="2">
    <mergeCell ref="J1:L1"/>
    <mergeCell ref="O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4"/>
  <sheetViews>
    <sheetView zoomScaleNormal="100" workbookViewId="0">
      <pane ySplit="1" topLeftCell="A2" activePane="bottomLeft" state="frozen"/>
      <selection pane="bottomLeft" activeCell="A30" sqref="A30"/>
    </sheetView>
  </sheetViews>
  <sheetFormatPr defaultColWidth="8.7265625" defaultRowHeight="14.5" x14ac:dyDescent="0.35"/>
  <cols>
    <col min="1" max="1" width="12.453125" customWidth="1"/>
    <col min="2" max="2" width="12.453125" hidden="1" customWidth="1"/>
    <col min="3" max="3" width="12.453125" customWidth="1"/>
    <col min="4" max="4" width="12" hidden="1" customWidth="1"/>
    <col min="5" max="6" width="8.54296875" hidden="1" customWidth="1"/>
    <col min="7" max="7" width="20" bestFit="1" customWidth="1"/>
    <col min="8" max="8" width="10.81640625" bestFit="1" customWidth="1"/>
    <col min="9" max="9" width="12.54296875" hidden="1" customWidth="1"/>
    <col min="10" max="10" width="31.26953125" hidden="1" customWidth="1"/>
    <col min="11" max="11" width="24.453125" bestFit="1" customWidth="1"/>
    <col min="12" max="12" width="42.54296875" customWidth="1"/>
    <col min="13" max="13" width="8.7265625" style="8"/>
    <col min="14" max="14" width="9.1796875" style="8" bestFit="1" customWidth="1"/>
    <col min="15" max="15" width="10.26953125" style="8" bestFit="1" customWidth="1"/>
    <col min="16" max="16" width="31.26953125" bestFit="1" customWidth="1"/>
  </cols>
  <sheetData>
    <row r="1" spans="1:17" ht="15" thickBot="1" x14ac:dyDescent="0.4">
      <c r="A1" s="50" t="s">
        <v>704</v>
      </c>
      <c r="B1" s="50" t="s">
        <v>705</v>
      </c>
      <c r="C1" s="50" t="s">
        <v>706</v>
      </c>
      <c r="D1" s="50" t="s">
        <v>707</v>
      </c>
      <c r="E1" s="50" t="s">
        <v>708</v>
      </c>
      <c r="F1" s="50" t="s">
        <v>709</v>
      </c>
      <c r="G1" s="50" t="s">
        <v>710</v>
      </c>
      <c r="H1" s="50" t="s">
        <v>711</v>
      </c>
      <c r="I1" s="50" t="s">
        <v>712</v>
      </c>
      <c r="J1" s="50" t="s">
        <v>713</v>
      </c>
      <c r="K1" s="50" t="s">
        <v>714</v>
      </c>
      <c r="L1" s="50" t="s">
        <v>715</v>
      </c>
      <c r="M1" s="51" t="s">
        <v>2</v>
      </c>
      <c r="N1" s="51" t="s">
        <v>1</v>
      </c>
      <c r="O1" s="51" t="s">
        <v>0</v>
      </c>
      <c r="P1" s="50" t="s">
        <v>713</v>
      </c>
      <c r="Q1" s="7" t="s">
        <v>866</v>
      </c>
    </row>
    <row r="2" spans="1:17" x14ac:dyDescent="0.35">
      <c r="A2">
        <v>2017</v>
      </c>
      <c r="B2">
        <v>7</v>
      </c>
      <c r="C2" t="s">
        <v>449</v>
      </c>
      <c r="D2">
        <v>24015</v>
      </c>
      <c r="E2" t="s">
        <v>611</v>
      </c>
      <c r="F2" t="s">
        <v>322</v>
      </c>
      <c r="G2" t="s">
        <v>716</v>
      </c>
      <c r="H2">
        <v>2270001060</v>
      </c>
      <c r="I2" t="s">
        <v>717</v>
      </c>
      <c r="J2" t="s">
        <v>423</v>
      </c>
      <c r="K2" t="s">
        <v>718</v>
      </c>
      <c r="L2" t="s">
        <v>719</v>
      </c>
      <c r="M2" s="8">
        <v>2.6205869125988102E-3</v>
      </c>
      <c r="N2" s="8">
        <v>1.10050155781209E-2</v>
      </c>
      <c r="O2" s="8">
        <v>1.0034647770226E-2</v>
      </c>
      <c r="P2" t="s">
        <v>423</v>
      </c>
    </row>
    <row r="3" spans="1:17" x14ac:dyDescent="0.35">
      <c r="A3">
        <v>2017</v>
      </c>
      <c r="B3">
        <v>7</v>
      </c>
      <c r="C3" t="s">
        <v>449</v>
      </c>
      <c r="D3">
        <v>24015</v>
      </c>
      <c r="E3" t="s">
        <v>611</v>
      </c>
      <c r="F3" t="s">
        <v>322</v>
      </c>
      <c r="G3" t="s">
        <v>716</v>
      </c>
      <c r="H3">
        <v>2270002003</v>
      </c>
      <c r="I3" t="s">
        <v>717</v>
      </c>
      <c r="J3" t="s">
        <v>424</v>
      </c>
      <c r="K3" t="s">
        <v>720</v>
      </c>
      <c r="L3" t="s">
        <v>721</v>
      </c>
      <c r="M3" s="8">
        <v>1.3448767467139099E-4</v>
      </c>
      <c r="N3" s="8">
        <v>2.1059189166408002E-3</v>
      </c>
      <c r="O3" s="8">
        <v>7.7509261609520796E-4</v>
      </c>
      <c r="P3" t="s">
        <v>424</v>
      </c>
    </row>
    <row r="4" spans="1:17" x14ac:dyDescent="0.35">
      <c r="A4">
        <v>2017</v>
      </c>
      <c r="B4">
        <v>7</v>
      </c>
      <c r="C4" t="s">
        <v>449</v>
      </c>
      <c r="D4">
        <v>24015</v>
      </c>
      <c r="E4" t="s">
        <v>611</v>
      </c>
      <c r="F4" t="s">
        <v>322</v>
      </c>
      <c r="G4" t="s">
        <v>716</v>
      </c>
      <c r="H4">
        <v>2270002006</v>
      </c>
      <c r="I4" t="s">
        <v>717</v>
      </c>
      <c r="J4" t="s">
        <v>424</v>
      </c>
      <c r="K4" t="s">
        <v>720</v>
      </c>
      <c r="L4" t="s">
        <v>722</v>
      </c>
      <c r="M4" s="8">
        <v>1.4329434254722901E-6</v>
      </c>
      <c r="N4" s="8">
        <v>8.1501993918209303E-6</v>
      </c>
      <c r="O4" s="8">
        <v>5.6959707990245104E-6</v>
      </c>
      <c r="P4" t="s">
        <v>424</v>
      </c>
    </row>
    <row r="5" spans="1:17" x14ac:dyDescent="0.35">
      <c r="A5">
        <v>2017</v>
      </c>
      <c r="B5">
        <v>7</v>
      </c>
      <c r="C5" t="s">
        <v>449</v>
      </c>
      <c r="D5">
        <v>24015</v>
      </c>
      <c r="E5" t="s">
        <v>611</v>
      </c>
      <c r="F5" t="s">
        <v>322</v>
      </c>
      <c r="G5" t="s">
        <v>716</v>
      </c>
      <c r="H5">
        <v>2270002009</v>
      </c>
      <c r="I5" t="s">
        <v>717</v>
      </c>
      <c r="J5" t="s">
        <v>424</v>
      </c>
      <c r="K5" t="s">
        <v>720</v>
      </c>
      <c r="L5" t="s">
        <v>723</v>
      </c>
      <c r="M5" s="8">
        <v>2.02219639504619E-5</v>
      </c>
      <c r="N5" s="8">
        <v>1.2592058556038001E-4</v>
      </c>
      <c r="O5" s="8">
        <v>7.8618875704705702E-5</v>
      </c>
      <c r="P5" t="s">
        <v>424</v>
      </c>
    </row>
    <row r="6" spans="1:17" x14ac:dyDescent="0.35">
      <c r="A6">
        <v>2017</v>
      </c>
      <c r="B6">
        <v>7</v>
      </c>
      <c r="C6" t="s">
        <v>449</v>
      </c>
      <c r="D6">
        <v>24015</v>
      </c>
      <c r="E6" t="s">
        <v>611</v>
      </c>
      <c r="F6" t="s">
        <v>322</v>
      </c>
      <c r="G6" t="s">
        <v>716</v>
      </c>
      <c r="H6">
        <v>2270002015</v>
      </c>
      <c r="I6" t="s">
        <v>717</v>
      </c>
      <c r="J6" t="s">
        <v>424</v>
      </c>
      <c r="K6" t="s">
        <v>720</v>
      </c>
      <c r="L6" t="s">
        <v>724</v>
      </c>
      <c r="M6" s="8">
        <v>4.1859482007566802E-4</v>
      </c>
      <c r="N6" s="8">
        <v>6.0859462246298799E-3</v>
      </c>
      <c r="O6" s="8">
        <v>2.4609034880995798E-3</v>
      </c>
      <c r="P6" t="s">
        <v>424</v>
      </c>
    </row>
    <row r="7" spans="1:17" x14ac:dyDescent="0.35">
      <c r="A7">
        <v>2017</v>
      </c>
      <c r="B7">
        <v>7</v>
      </c>
      <c r="C7" t="s">
        <v>449</v>
      </c>
      <c r="D7">
        <v>24015</v>
      </c>
      <c r="E7" t="s">
        <v>611</v>
      </c>
      <c r="F7" t="s">
        <v>322</v>
      </c>
      <c r="G7" t="s">
        <v>716</v>
      </c>
      <c r="H7">
        <v>2270002018</v>
      </c>
      <c r="I7" t="s">
        <v>717</v>
      </c>
      <c r="J7" t="s">
        <v>424</v>
      </c>
      <c r="K7" t="s">
        <v>720</v>
      </c>
      <c r="L7" t="s">
        <v>725</v>
      </c>
      <c r="M7" s="8">
        <v>3.4835681742606501E-4</v>
      </c>
      <c r="N7" s="8">
        <v>6.6410845611244397E-3</v>
      </c>
      <c r="O7" s="8">
        <v>2.86654365481809E-3</v>
      </c>
      <c r="P7" t="s">
        <v>424</v>
      </c>
    </row>
    <row r="8" spans="1:17" x14ac:dyDescent="0.35">
      <c r="A8">
        <v>2017</v>
      </c>
      <c r="B8">
        <v>7</v>
      </c>
      <c r="C8" t="s">
        <v>449</v>
      </c>
      <c r="D8">
        <v>24015</v>
      </c>
      <c r="E8" t="s">
        <v>611</v>
      </c>
      <c r="F8" t="s">
        <v>322</v>
      </c>
      <c r="G8" t="s">
        <v>716</v>
      </c>
      <c r="H8">
        <v>2270002021</v>
      </c>
      <c r="I8" t="s">
        <v>717</v>
      </c>
      <c r="J8" t="s">
        <v>424</v>
      </c>
      <c r="K8" t="s">
        <v>720</v>
      </c>
      <c r="L8" t="s">
        <v>726</v>
      </c>
      <c r="M8" s="8">
        <v>4.1216130171051197E-5</v>
      </c>
      <c r="N8" s="8">
        <v>4.64690092485398E-4</v>
      </c>
      <c r="O8" s="8">
        <v>2.0729272728203801E-4</v>
      </c>
      <c r="P8" t="s">
        <v>424</v>
      </c>
    </row>
    <row r="9" spans="1:17" x14ac:dyDescent="0.35">
      <c r="A9">
        <v>2017</v>
      </c>
      <c r="B9">
        <v>7</v>
      </c>
      <c r="C9" t="s">
        <v>449</v>
      </c>
      <c r="D9">
        <v>24015</v>
      </c>
      <c r="E9" t="s">
        <v>611</v>
      </c>
      <c r="F9" t="s">
        <v>322</v>
      </c>
      <c r="G9" t="s">
        <v>716</v>
      </c>
      <c r="H9">
        <v>2270002024</v>
      </c>
      <c r="I9" t="s">
        <v>717</v>
      </c>
      <c r="J9" t="s">
        <v>424</v>
      </c>
      <c r="K9" t="s">
        <v>720</v>
      </c>
      <c r="L9" t="s">
        <v>727</v>
      </c>
      <c r="M9" s="8">
        <v>3.79607072176213E-5</v>
      </c>
      <c r="N9" s="8">
        <v>5.4466907022288102E-4</v>
      </c>
      <c r="O9" s="8">
        <v>2.5603912581573203E-4</v>
      </c>
      <c r="P9" t="s">
        <v>424</v>
      </c>
    </row>
    <row r="10" spans="1:17" x14ac:dyDescent="0.35">
      <c r="A10">
        <v>2017</v>
      </c>
      <c r="B10">
        <v>7</v>
      </c>
      <c r="C10" t="s">
        <v>449</v>
      </c>
      <c r="D10">
        <v>24015</v>
      </c>
      <c r="E10" t="s">
        <v>611</v>
      </c>
      <c r="F10" t="s">
        <v>322</v>
      </c>
      <c r="G10" t="s">
        <v>716</v>
      </c>
      <c r="H10">
        <v>2270002027</v>
      </c>
      <c r="I10" t="s">
        <v>717</v>
      </c>
      <c r="J10" t="s">
        <v>424</v>
      </c>
      <c r="K10" t="s">
        <v>720</v>
      </c>
      <c r="L10" t="s">
        <v>728</v>
      </c>
      <c r="M10" s="8">
        <v>1.2263936432077601E-4</v>
      </c>
      <c r="N10" s="8">
        <v>1.18460110388696E-3</v>
      </c>
      <c r="O10" s="8">
        <v>4.8234797577606498E-4</v>
      </c>
      <c r="P10" t="s">
        <v>424</v>
      </c>
    </row>
    <row r="11" spans="1:17" x14ac:dyDescent="0.35">
      <c r="A11">
        <v>2017</v>
      </c>
      <c r="B11">
        <v>7</v>
      </c>
      <c r="C11" t="s">
        <v>449</v>
      </c>
      <c r="D11">
        <v>24015</v>
      </c>
      <c r="E11" t="s">
        <v>611</v>
      </c>
      <c r="F11" t="s">
        <v>322</v>
      </c>
      <c r="G11" t="s">
        <v>716</v>
      </c>
      <c r="H11">
        <v>2270002030</v>
      </c>
      <c r="I11" t="s">
        <v>717</v>
      </c>
      <c r="J11" t="s">
        <v>424</v>
      </c>
      <c r="K11" t="s">
        <v>720</v>
      </c>
      <c r="L11" t="s">
        <v>729</v>
      </c>
      <c r="M11" s="8">
        <v>3.7161210821068402E-4</v>
      </c>
      <c r="N11" s="8">
        <v>4.5100082061253497E-3</v>
      </c>
      <c r="O11" s="8">
        <v>2.3461992386728499E-3</v>
      </c>
      <c r="P11" t="s">
        <v>424</v>
      </c>
    </row>
    <row r="12" spans="1:17" x14ac:dyDescent="0.35">
      <c r="A12">
        <v>2017</v>
      </c>
      <c r="B12">
        <v>7</v>
      </c>
      <c r="C12" t="s">
        <v>449</v>
      </c>
      <c r="D12">
        <v>24015</v>
      </c>
      <c r="E12" t="s">
        <v>611</v>
      </c>
      <c r="F12" t="s">
        <v>322</v>
      </c>
      <c r="G12" t="s">
        <v>716</v>
      </c>
      <c r="H12">
        <v>2270002033</v>
      </c>
      <c r="I12" t="s">
        <v>717</v>
      </c>
      <c r="J12" t="s">
        <v>424</v>
      </c>
      <c r="K12" t="s">
        <v>720</v>
      </c>
      <c r="L12" t="s">
        <v>730</v>
      </c>
      <c r="M12" s="8">
        <v>6.8792325328104198E-4</v>
      </c>
      <c r="N12" s="8">
        <v>9.0593335917219502E-3</v>
      </c>
      <c r="O12" s="8">
        <v>2.75336694903672E-3</v>
      </c>
      <c r="P12" t="s">
        <v>424</v>
      </c>
    </row>
    <row r="13" spans="1:17" x14ac:dyDescent="0.35">
      <c r="A13">
        <v>2017</v>
      </c>
      <c r="B13">
        <v>7</v>
      </c>
      <c r="C13" t="s">
        <v>449</v>
      </c>
      <c r="D13">
        <v>24015</v>
      </c>
      <c r="E13" t="s">
        <v>611</v>
      </c>
      <c r="F13" t="s">
        <v>322</v>
      </c>
      <c r="G13" t="s">
        <v>716</v>
      </c>
      <c r="H13">
        <v>2270002036</v>
      </c>
      <c r="I13" t="s">
        <v>717</v>
      </c>
      <c r="J13" t="s">
        <v>424</v>
      </c>
      <c r="K13" t="s">
        <v>720</v>
      </c>
      <c r="L13" t="s">
        <v>731</v>
      </c>
      <c r="M13" s="8">
        <v>8.3605291160893103E-4</v>
      </c>
      <c r="N13" s="8">
        <v>1.6842512181028699E-2</v>
      </c>
      <c r="O13" s="8">
        <v>5.3087972337380104E-3</v>
      </c>
      <c r="P13" t="s">
        <v>424</v>
      </c>
    </row>
    <row r="14" spans="1:17" x14ac:dyDescent="0.35">
      <c r="A14">
        <v>2017</v>
      </c>
      <c r="B14">
        <v>7</v>
      </c>
      <c r="C14" t="s">
        <v>449</v>
      </c>
      <c r="D14">
        <v>24015</v>
      </c>
      <c r="E14" t="s">
        <v>611</v>
      </c>
      <c r="F14" t="s">
        <v>322</v>
      </c>
      <c r="G14" t="s">
        <v>716</v>
      </c>
      <c r="H14">
        <v>2270002039</v>
      </c>
      <c r="I14" t="s">
        <v>717</v>
      </c>
      <c r="J14" t="s">
        <v>424</v>
      </c>
      <c r="K14" t="s">
        <v>720</v>
      </c>
      <c r="L14" t="s">
        <v>732</v>
      </c>
      <c r="M14" s="8">
        <v>2.6720805422542102E-5</v>
      </c>
      <c r="N14" s="8">
        <v>2.92264296149369E-4</v>
      </c>
      <c r="O14" s="8">
        <v>1.63553038873943E-4</v>
      </c>
      <c r="P14" t="s">
        <v>424</v>
      </c>
    </row>
    <row r="15" spans="1:17" x14ac:dyDescent="0.35">
      <c r="A15">
        <v>2017</v>
      </c>
      <c r="B15">
        <v>7</v>
      </c>
      <c r="C15" t="s">
        <v>449</v>
      </c>
      <c r="D15">
        <v>24015</v>
      </c>
      <c r="E15" t="s">
        <v>611</v>
      </c>
      <c r="F15" t="s">
        <v>322</v>
      </c>
      <c r="G15" t="s">
        <v>716</v>
      </c>
      <c r="H15">
        <v>2270002042</v>
      </c>
      <c r="I15" t="s">
        <v>717</v>
      </c>
      <c r="J15" t="s">
        <v>424</v>
      </c>
      <c r="K15" t="s">
        <v>720</v>
      </c>
      <c r="L15" t="s">
        <v>733</v>
      </c>
      <c r="M15" s="8">
        <v>3.8157783791348299E-5</v>
      </c>
      <c r="N15" s="8">
        <v>3.4894415875896801E-4</v>
      </c>
      <c r="O15" s="8">
        <v>1.52795271787909E-4</v>
      </c>
      <c r="P15" t="s">
        <v>424</v>
      </c>
    </row>
    <row r="16" spans="1:17" x14ac:dyDescent="0.35">
      <c r="A16">
        <v>2017</v>
      </c>
      <c r="B16">
        <v>7</v>
      </c>
      <c r="C16" t="s">
        <v>449</v>
      </c>
      <c r="D16">
        <v>24015</v>
      </c>
      <c r="E16" t="s">
        <v>611</v>
      </c>
      <c r="F16" t="s">
        <v>322</v>
      </c>
      <c r="G16" t="s">
        <v>716</v>
      </c>
      <c r="H16">
        <v>2270002045</v>
      </c>
      <c r="I16" t="s">
        <v>717</v>
      </c>
      <c r="J16" t="s">
        <v>424</v>
      </c>
      <c r="K16" t="s">
        <v>720</v>
      </c>
      <c r="L16" t="s">
        <v>734</v>
      </c>
      <c r="M16" s="8">
        <v>4.34825287811691E-4</v>
      </c>
      <c r="N16" s="8">
        <v>7.4488003738224498E-3</v>
      </c>
      <c r="O16" s="8">
        <v>1.7746440425980799E-3</v>
      </c>
      <c r="P16" t="s">
        <v>424</v>
      </c>
    </row>
    <row r="17" spans="1:16" x14ac:dyDescent="0.35">
      <c r="A17">
        <v>2017</v>
      </c>
      <c r="B17">
        <v>7</v>
      </c>
      <c r="C17" t="s">
        <v>449</v>
      </c>
      <c r="D17">
        <v>24015</v>
      </c>
      <c r="E17" t="s">
        <v>611</v>
      </c>
      <c r="F17" t="s">
        <v>322</v>
      </c>
      <c r="G17" t="s">
        <v>716</v>
      </c>
      <c r="H17">
        <v>2270002048</v>
      </c>
      <c r="I17" t="s">
        <v>717</v>
      </c>
      <c r="J17" t="s">
        <v>424</v>
      </c>
      <c r="K17" t="s">
        <v>720</v>
      </c>
      <c r="L17" t="s">
        <v>735</v>
      </c>
      <c r="M17" s="8">
        <v>2.2258594702861999E-4</v>
      </c>
      <c r="N17" s="8">
        <v>3.85457067750394E-3</v>
      </c>
      <c r="O17" s="8">
        <v>1.2594090367201701E-3</v>
      </c>
      <c r="P17" t="s">
        <v>424</v>
      </c>
    </row>
    <row r="18" spans="1:16" x14ac:dyDescent="0.35">
      <c r="A18">
        <v>2017</v>
      </c>
      <c r="B18">
        <v>7</v>
      </c>
      <c r="C18" t="s">
        <v>449</v>
      </c>
      <c r="D18">
        <v>24015</v>
      </c>
      <c r="E18" t="s">
        <v>611</v>
      </c>
      <c r="F18" t="s">
        <v>322</v>
      </c>
      <c r="G18" t="s">
        <v>716</v>
      </c>
      <c r="H18">
        <v>2270002051</v>
      </c>
      <c r="I18" t="s">
        <v>717</v>
      </c>
      <c r="J18" t="s">
        <v>424</v>
      </c>
      <c r="K18" t="s">
        <v>720</v>
      </c>
      <c r="L18" t="s">
        <v>736</v>
      </c>
      <c r="M18" s="8">
        <v>8.0336094083577304E-4</v>
      </c>
      <c r="N18" s="8">
        <v>1.9877652870491098E-2</v>
      </c>
      <c r="O18" s="8">
        <v>4.4579526875168102E-3</v>
      </c>
      <c r="P18" t="s">
        <v>424</v>
      </c>
    </row>
    <row r="19" spans="1:16" x14ac:dyDescent="0.35">
      <c r="A19">
        <v>2017</v>
      </c>
      <c r="B19">
        <v>7</v>
      </c>
      <c r="C19" t="s">
        <v>449</v>
      </c>
      <c r="D19">
        <v>24015</v>
      </c>
      <c r="E19" t="s">
        <v>611</v>
      </c>
      <c r="F19" t="s">
        <v>322</v>
      </c>
      <c r="G19" t="s">
        <v>716</v>
      </c>
      <c r="H19">
        <v>2270002054</v>
      </c>
      <c r="I19" t="s">
        <v>717</v>
      </c>
      <c r="J19" t="s">
        <v>424</v>
      </c>
      <c r="K19" t="s">
        <v>720</v>
      </c>
      <c r="L19" t="s">
        <v>737</v>
      </c>
      <c r="M19" s="8">
        <v>9.7465037555366494E-5</v>
      </c>
      <c r="N19" s="8">
        <v>1.70925364363939E-3</v>
      </c>
      <c r="O19" s="8">
        <v>4.6126545930746899E-4</v>
      </c>
      <c r="P19" t="s">
        <v>424</v>
      </c>
    </row>
    <row r="20" spans="1:16" x14ac:dyDescent="0.35">
      <c r="A20">
        <v>2017</v>
      </c>
      <c r="B20">
        <v>7</v>
      </c>
      <c r="C20" t="s">
        <v>449</v>
      </c>
      <c r="D20">
        <v>24015</v>
      </c>
      <c r="E20" t="s">
        <v>611</v>
      </c>
      <c r="F20" t="s">
        <v>322</v>
      </c>
      <c r="G20" t="s">
        <v>716</v>
      </c>
      <c r="H20">
        <v>2270002057</v>
      </c>
      <c r="I20" t="s">
        <v>717</v>
      </c>
      <c r="J20" t="s">
        <v>424</v>
      </c>
      <c r="K20" t="s">
        <v>720</v>
      </c>
      <c r="L20" t="s">
        <v>738</v>
      </c>
      <c r="M20" s="8">
        <v>7.6932427464271303E-4</v>
      </c>
      <c r="N20" s="8">
        <v>9.5566889503970708E-3</v>
      </c>
      <c r="O20" s="8">
        <v>5.0025284872390304E-3</v>
      </c>
      <c r="P20" t="s">
        <v>424</v>
      </c>
    </row>
    <row r="21" spans="1:16" x14ac:dyDescent="0.35">
      <c r="A21">
        <v>2017</v>
      </c>
      <c r="B21">
        <v>7</v>
      </c>
      <c r="C21" t="s">
        <v>449</v>
      </c>
      <c r="D21">
        <v>24015</v>
      </c>
      <c r="E21" t="s">
        <v>611</v>
      </c>
      <c r="F21" t="s">
        <v>322</v>
      </c>
      <c r="G21" t="s">
        <v>716</v>
      </c>
      <c r="H21">
        <v>2270002060</v>
      </c>
      <c r="I21" t="s">
        <v>717</v>
      </c>
      <c r="J21" t="s">
        <v>424</v>
      </c>
      <c r="K21" t="s">
        <v>720</v>
      </c>
      <c r="L21" t="s">
        <v>739</v>
      </c>
      <c r="M21" s="8">
        <v>2.09417399855738E-3</v>
      </c>
      <c r="N21" s="8">
        <v>3.44554833136499E-2</v>
      </c>
      <c r="O21" s="8">
        <v>1.26952256541699E-2</v>
      </c>
      <c r="P21" t="s">
        <v>424</v>
      </c>
    </row>
    <row r="22" spans="1:16" x14ac:dyDescent="0.35">
      <c r="A22">
        <v>2017</v>
      </c>
      <c r="B22">
        <v>7</v>
      </c>
      <c r="C22" t="s">
        <v>449</v>
      </c>
      <c r="D22">
        <v>24015</v>
      </c>
      <c r="E22" t="s">
        <v>611</v>
      </c>
      <c r="F22" t="s">
        <v>322</v>
      </c>
      <c r="G22" t="s">
        <v>716</v>
      </c>
      <c r="H22">
        <v>2270002066</v>
      </c>
      <c r="I22" t="s">
        <v>717</v>
      </c>
      <c r="J22" t="s">
        <v>424</v>
      </c>
      <c r="K22" t="s">
        <v>720</v>
      </c>
      <c r="L22" t="s">
        <v>740</v>
      </c>
      <c r="M22" s="8">
        <v>8.5761768314114306E-3</v>
      </c>
      <c r="N22" s="8">
        <v>4.2110008187592002E-2</v>
      </c>
      <c r="O22" s="8">
        <v>3.6561023909598603E-2</v>
      </c>
      <c r="P22" t="s">
        <v>424</v>
      </c>
    </row>
    <row r="23" spans="1:16" x14ac:dyDescent="0.35">
      <c r="A23">
        <v>2017</v>
      </c>
      <c r="B23">
        <v>7</v>
      </c>
      <c r="C23" t="s">
        <v>449</v>
      </c>
      <c r="D23">
        <v>24015</v>
      </c>
      <c r="E23" t="s">
        <v>611</v>
      </c>
      <c r="F23" t="s">
        <v>322</v>
      </c>
      <c r="G23" t="s">
        <v>716</v>
      </c>
      <c r="H23">
        <v>2270002069</v>
      </c>
      <c r="I23" t="s">
        <v>717</v>
      </c>
      <c r="J23" t="s">
        <v>424</v>
      </c>
      <c r="K23" t="s">
        <v>720</v>
      </c>
      <c r="L23" t="s">
        <v>741</v>
      </c>
      <c r="M23" s="8">
        <v>1.28674915595184E-3</v>
      </c>
      <c r="N23" s="8">
        <v>2.3850128054618801E-2</v>
      </c>
      <c r="O23" s="8">
        <v>8.65065481048077E-3</v>
      </c>
      <c r="P23" t="s">
        <v>424</v>
      </c>
    </row>
    <row r="24" spans="1:16" x14ac:dyDescent="0.35">
      <c r="A24">
        <v>2017</v>
      </c>
      <c r="B24">
        <v>7</v>
      </c>
      <c r="C24" t="s">
        <v>449</v>
      </c>
      <c r="D24">
        <v>24015</v>
      </c>
      <c r="E24" t="s">
        <v>611</v>
      </c>
      <c r="F24" t="s">
        <v>322</v>
      </c>
      <c r="G24" t="s">
        <v>716</v>
      </c>
      <c r="H24">
        <v>2270002072</v>
      </c>
      <c r="I24" t="s">
        <v>717</v>
      </c>
      <c r="J24" t="s">
        <v>424</v>
      </c>
      <c r="K24" t="s">
        <v>720</v>
      </c>
      <c r="L24" t="s">
        <v>742</v>
      </c>
      <c r="M24" s="8">
        <v>8.5121962438279297E-3</v>
      </c>
      <c r="N24" s="8">
        <v>3.2341634389013101E-2</v>
      </c>
      <c r="O24" s="8">
        <v>3.7217285484075498E-2</v>
      </c>
      <c r="P24" t="s">
        <v>424</v>
      </c>
    </row>
    <row r="25" spans="1:16" x14ac:dyDescent="0.35">
      <c r="A25">
        <v>2017</v>
      </c>
      <c r="B25">
        <v>7</v>
      </c>
      <c r="C25" t="s">
        <v>449</v>
      </c>
      <c r="D25">
        <v>24015</v>
      </c>
      <c r="E25" t="s">
        <v>611</v>
      </c>
      <c r="F25" t="s">
        <v>322</v>
      </c>
      <c r="G25" t="s">
        <v>716</v>
      </c>
      <c r="H25">
        <v>2270002075</v>
      </c>
      <c r="I25" t="s">
        <v>717</v>
      </c>
      <c r="J25" t="s">
        <v>424</v>
      </c>
      <c r="K25" t="s">
        <v>720</v>
      </c>
      <c r="L25" t="s">
        <v>743</v>
      </c>
      <c r="M25" s="8">
        <v>2.3356793855100499E-4</v>
      </c>
      <c r="N25" s="8">
        <v>4.2778000351972904E-3</v>
      </c>
      <c r="O25" s="8">
        <v>1.5445484896190499E-3</v>
      </c>
      <c r="P25" t="s">
        <v>424</v>
      </c>
    </row>
    <row r="26" spans="1:16" x14ac:dyDescent="0.35">
      <c r="A26">
        <v>2017</v>
      </c>
      <c r="B26">
        <v>7</v>
      </c>
      <c r="C26" t="s">
        <v>449</v>
      </c>
      <c r="D26">
        <v>24015</v>
      </c>
      <c r="E26" t="s">
        <v>611</v>
      </c>
      <c r="F26" t="s">
        <v>322</v>
      </c>
      <c r="G26" t="s">
        <v>716</v>
      </c>
      <c r="H26">
        <v>2270002078</v>
      </c>
      <c r="I26" t="s">
        <v>717</v>
      </c>
      <c r="J26" t="s">
        <v>424</v>
      </c>
      <c r="K26" t="s">
        <v>720</v>
      </c>
      <c r="L26" t="s">
        <v>744</v>
      </c>
      <c r="M26" s="8">
        <v>3.0081821485339299E-5</v>
      </c>
      <c r="N26" s="8">
        <v>1.0544643009780001E-4</v>
      </c>
      <c r="O26" s="8">
        <v>1.20742832223186E-4</v>
      </c>
      <c r="P26" t="s">
        <v>424</v>
      </c>
    </row>
    <row r="27" spans="1:16" x14ac:dyDescent="0.35">
      <c r="A27">
        <v>2017</v>
      </c>
      <c r="B27">
        <v>7</v>
      </c>
      <c r="C27" t="s">
        <v>449</v>
      </c>
      <c r="D27">
        <v>24015</v>
      </c>
      <c r="E27" t="s">
        <v>611</v>
      </c>
      <c r="F27" t="s">
        <v>322</v>
      </c>
      <c r="G27" t="s">
        <v>716</v>
      </c>
      <c r="H27">
        <v>2270002081</v>
      </c>
      <c r="I27" t="s">
        <v>717</v>
      </c>
      <c r="J27" t="s">
        <v>424</v>
      </c>
      <c r="K27" t="s">
        <v>720</v>
      </c>
      <c r="L27" t="s">
        <v>745</v>
      </c>
      <c r="M27" s="8">
        <v>3.59229582841181E-4</v>
      </c>
      <c r="N27" s="8">
        <v>6.01759890560061E-3</v>
      </c>
      <c r="O27" s="8">
        <v>2.59606068721041E-3</v>
      </c>
      <c r="P27" t="s">
        <v>424</v>
      </c>
    </row>
    <row r="28" spans="1:16" x14ac:dyDescent="0.35">
      <c r="A28">
        <v>2017</v>
      </c>
      <c r="B28">
        <v>7</v>
      </c>
      <c r="C28" t="s">
        <v>449</v>
      </c>
      <c r="D28">
        <v>24015</v>
      </c>
      <c r="E28" t="s">
        <v>611</v>
      </c>
      <c r="F28" t="s">
        <v>322</v>
      </c>
      <c r="G28" t="s">
        <v>716</v>
      </c>
      <c r="H28">
        <v>2270003010</v>
      </c>
      <c r="I28" t="s">
        <v>717</v>
      </c>
      <c r="J28" t="s">
        <v>425</v>
      </c>
      <c r="K28" t="s">
        <v>746</v>
      </c>
      <c r="L28" t="s">
        <v>747</v>
      </c>
      <c r="M28" s="8">
        <v>3.1145626235229402E-4</v>
      </c>
      <c r="N28" s="8">
        <v>1.2688128772424499E-3</v>
      </c>
      <c r="O28" s="8">
        <v>1.2932862155139401E-3</v>
      </c>
      <c r="P28" t="s">
        <v>425</v>
      </c>
    </row>
    <row r="29" spans="1:16" x14ac:dyDescent="0.35">
      <c r="A29">
        <v>2017</v>
      </c>
      <c r="B29">
        <v>7</v>
      </c>
      <c r="C29" t="s">
        <v>449</v>
      </c>
      <c r="D29">
        <v>24015</v>
      </c>
      <c r="E29" t="s">
        <v>611</v>
      </c>
      <c r="F29" t="s">
        <v>322</v>
      </c>
      <c r="G29" t="s">
        <v>716</v>
      </c>
      <c r="H29">
        <v>2270003020</v>
      </c>
      <c r="I29" t="s">
        <v>717</v>
      </c>
      <c r="J29" t="s">
        <v>425</v>
      </c>
      <c r="K29" t="s">
        <v>746</v>
      </c>
      <c r="L29" t="s">
        <v>748</v>
      </c>
      <c r="M29" s="8">
        <v>3.0857245997140099E-4</v>
      </c>
      <c r="N29" s="8">
        <v>7.33144977129996E-3</v>
      </c>
      <c r="O29" s="8">
        <v>2.8945521917194102E-3</v>
      </c>
      <c r="P29" t="s">
        <v>425</v>
      </c>
    </row>
    <row r="30" spans="1:16" x14ac:dyDescent="0.35">
      <c r="A30">
        <v>2017</v>
      </c>
      <c r="B30">
        <v>7</v>
      </c>
      <c r="C30" t="s">
        <v>449</v>
      </c>
      <c r="D30">
        <v>24015</v>
      </c>
      <c r="E30" t="s">
        <v>611</v>
      </c>
      <c r="F30" t="s">
        <v>322</v>
      </c>
      <c r="G30" t="s">
        <v>716</v>
      </c>
      <c r="H30">
        <v>2270003030</v>
      </c>
      <c r="I30" t="s">
        <v>717</v>
      </c>
      <c r="J30" t="s">
        <v>425</v>
      </c>
      <c r="K30" t="s">
        <v>746</v>
      </c>
      <c r="L30" t="s">
        <v>749</v>
      </c>
      <c r="M30" s="8">
        <v>2.21897335791255E-4</v>
      </c>
      <c r="N30" s="8">
        <v>3.7283045821823201E-3</v>
      </c>
      <c r="O30" s="8">
        <v>1.19455104868393E-3</v>
      </c>
      <c r="P30" t="s">
        <v>425</v>
      </c>
    </row>
    <row r="31" spans="1:16" x14ac:dyDescent="0.35">
      <c r="A31">
        <v>2017</v>
      </c>
      <c r="B31">
        <v>7</v>
      </c>
      <c r="C31" t="s">
        <v>449</v>
      </c>
      <c r="D31">
        <v>24015</v>
      </c>
      <c r="E31" t="s">
        <v>611</v>
      </c>
      <c r="F31" t="s">
        <v>322</v>
      </c>
      <c r="G31" t="s">
        <v>716</v>
      </c>
      <c r="H31">
        <v>2270003040</v>
      </c>
      <c r="I31" t="s">
        <v>717</v>
      </c>
      <c r="J31" t="s">
        <v>425</v>
      </c>
      <c r="K31" t="s">
        <v>746</v>
      </c>
      <c r="L31" t="s">
        <v>750</v>
      </c>
      <c r="M31" s="8">
        <v>3.2668411643044199E-4</v>
      </c>
      <c r="N31" s="8">
        <v>4.6580061316490199E-3</v>
      </c>
      <c r="O31" s="8">
        <v>1.4733673888258599E-3</v>
      </c>
      <c r="P31" t="s">
        <v>425</v>
      </c>
    </row>
    <row r="32" spans="1:16" x14ac:dyDescent="0.35">
      <c r="A32">
        <v>2017</v>
      </c>
      <c r="B32">
        <v>7</v>
      </c>
      <c r="C32" t="s">
        <v>449</v>
      </c>
      <c r="D32">
        <v>24015</v>
      </c>
      <c r="E32" t="s">
        <v>611</v>
      </c>
      <c r="F32" t="s">
        <v>322</v>
      </c>
      <c r="G32" t="s">
        <v>716</v>
      </c>
      <c r="H32">
        <v>2270003050</v>
      </c>
      <c r="I32" t="s">
        <v>717</v>
      </c>
      <c r="J32" t="s">
        <v>425</v>
      </c>
      <c r="K32" t="s">
        <v>746</v>
      </c>
      <c r="L32" t="s">
        <v>751</v>
      </c>
      <c r="M32" s="8">
        <v>5.39400253813938E-5</v>
      </c>
      <c r="N32" s="8">
        <v>3.1335694075096399E-4</v>
      </c>
      <c r="O32" s="8">
        <v>2.0549621694954101E-4</v>
      </c>
      <c r="P32" t="s">
        <v>425</v>
      </c>
    </row>
    <row r="33" spans="1:16" x14ac:dyDescent="0.35">
      <c r="A33">
        <v>2017</v>
      </c>
      <c r="B33">
        <v>7</v>
      </c>
      <c r="C33" t="s">
        <v>449</v>
      </c>
      <c r="D33">
        <v>24015</v>
      </c>
      <c r="E33" t="s">
        <v>611</v>
      </c>
      <c r="F33" t="s">
        <v>322</v>
      </c>
      <c r="G33" t="s">
        <v>716</v>
      </c>
      <c r="H33">
        <v>2270003060</v>
      </c>
      <c r="I33" t="s">
        <v>717</v>
      </c>
      <c r="J33" t="s">
        <v>425</v>
      </c>
      <c r="K33" t="s">
        <v>746</v>
      </c>
      <c r="L33" t="s">
        <v>752</v>
      </c>
      <c r="M33" s="8">
        <v>1.3124759211677901E-3</v>
      </c>
      <c r="N33" s="8">
        <v>2.2598897572606799E-2</v>
      </c>
      <c r="O33" s="8">
        <v>6.4406532328575797E-3</v>
      </c>
      <c r="P33" t="s">
        <v>425</v>
      </c>
    </row>
    <row r="34" spans="1:16" x14ac:dyDescent="0.35">
      <c r="A34">
        <v>2017</v>
      </c>
      <c r="B34">
        <v>7</v>
      </c>
      <c r="C34" t="s">
        <v>449</v>
      </c>
      <c r="D34">
        <v>24015</v>
      </c>
      <c r="E34" t="s">
        <v>611</v>
      </c>
      <c r="F34" t="s">
        <v>322</v>
      </c>
      <c r="G34" t="s">
        <v>716</v>
      </c>
      <c r="H34">
        <v>2270003070</v>
      </c>
      <c r="I34" t="s">
        <v>717</v>
      </c>
      <c r="J34" t="s">
        <v>425</v>
      </c>
      <c r="K34" t="s">
        <v>746</v>
      </c>
      <c r="L34" t="s">
        <v>753</v>
      </c>
      <c r="M34" s="8">
        <v>1.83635555742967E-4</v>
      </c>
      <c r="N34" s="8">
        <v>3.4198983921669402E-3</v>
      </c>
      <c r="O34" s="8">
        <v>1.2907636701129401E-3</v>
      </c>
      <c r="P34" t="s">
        <v>425</v>
      </c>
    </row>
    <row r="35" spans="1:16" x14ac:dyDescent="0.35">
      <c r="A35">
        <v>2017</v>
      </c>
      <c r="B35">
        <v>7</v>
      </c>
      <c r="C35" t="s">
        <v>449</v>
      </c>
      <c r="D35">
        <v>24015</v>
      </c>
      <c r="E35" t="s">
        <v>611</v>
      </c>
      <c r="F35" t="s">
        <v>322</v>
      </c>
      <c r="G35" t="s">
        <v>716</v>
      </c>
      <c r="H35">
        <v>2270004031</v>
      </c>
      <c r="I35" t="s">
        <v>717</v>
      </c>
      <c r="J35" t="s">
        <v>426</v>
      </c>
      <c r="K35" t="s">
        <v>754</v>
      </c>
      <c r="L35" t="s">
        <v>755</v>
      </c>
      <c r="M35" s="8">
        <v>1.5796945362911401E-7</v>
      </c>
      <c r="N35" s="8">
        <v>9.4322025745441404E-7</v>
      </c>
      <c r="O35" s="8">
        <v>5.4358190482162204E-7</v>
      </c>
      <c r="P35" t="s">
        <v>426</v>
      </c>
    </row>
    <row r="36" spans="1:16" x14ac:dyDescent="0.35">
      <c r="A36">
        <v>2017</v>
      </c>
      <c r="B36">
        <v>7</v>
      </c>
      <c r="C36" t="s">
        <v>449</v>
      </c>
      <c r="D36">
        <v>24015</v>
      </c>
      <c r="E36" t="s">
        <v>611</v>
      </c>
      <c r="F36" t="s">
        <v>322</v>
      </c>
      <c r="G36" t="s">
        <v>716</v>
      </c>
      <c r="H36">
        <v>2270004036</v>
      </c>
      <c r="I36" t="s">
        <v>717</v>
      </c>
      <c r="J36" t="s">
        <v>426</v>
      </c>
      <c r="K36" t="s">
        <v>754</v>
      </c>
      <c r="L36" t="s">
        <v>756</v>
      </c>
      <c r="M36" s="8">
        <v>0</v>
      </c>
      <c r="N36" s="8">
        <v>0</v>
      </c>
      <c r="O36" s="8">
        <v>0</v>
      </c>
      <c r="P36" t="s">
        <v>426</v>
      </c>
    </row>
    <row r="37" spans="1:16" x14ac:dyDescent="0.35">
      <c r="A37">
        <v>2017</v>
      </c>
      <c r="B37">
        <v>7</v>
      </c>
      <c r="C37" t="s">
        <v>449</v>
      </c>
      <c r="D37">
        <v>24015</v>
      </c>
      <c r="E37" t="s">
        <v>611</v>
      </c>
      <c r="F37" t="s">
        <v>322</v>
      </c>
      <c r="G37" t="s">
        <v>716</v>
      </c>
      <c r="H37">
        <v>2270004046</v>
      </c>
      <c r="I37" t="s">
        <v>717</v>
      </c>
      <c r="J37" t="s">
        <v>426</v>
      </c>
      <c r="K37" t="s">
        <v>754</v>
      </c>
      <c r="L37" t="s">
        <v>757</v>
      </c>
      <c r="M37" s="8">
        <v>5.0602145859102198E-4</v>
      </c>
      <c r="N37" s="8">
        <v>4.7557095531374199E-3</v>
      </c>
      <c r="O37" s="8">
        <v>2.04205722548068E-3</v>
      </c>
      <c r="P37" t="s">
        <v>426</v>
      </c>
    </row>
    <row r="38" spans="1:16" x14ac:dyDescent="0.35">
      <c r="A38">
        <v>2017</v>
      </c>
      <c r="B38">
        <v>7</v>
      </c>
      <c r="C38" t="s">
        <v>449</v>
      </c>
      <c r="D38">
        <v>24015</v>
      </c>
      <c r="E38" t="s">
        <v>611</v>
      </c>
      <c r="F38" t="s">
        <v>322</v>
      </c>
      <c r="G38" t="s">
        <v>716</v>
      </c>
      <c r="H38">
        <v>2270004056</v>
      </c>
      <c r="I38" t="s">
        <v>717</v>
      </c>
      <c r="J38" t="s">
        <v>426</v>
      </c>
      <c r="K38" t="s">
        <v>754</v>
      </c>
      <c r="L38" t="s">
        <v>758</v>
      </c>
      <c r="M38" s="8">
        <v>1.05311723032742E-4</v>
      </c>
      <c r="N38" s="8">
        <v>9.3816631124354899E-4</v>
      </c>
      <c r="O38" s="8">
        <v>4.3019826262025201E-4</v>
      </c>
      <c r="P38" t="s">
        <v>426</v>
      </c>
    </row>
    <row r="39" spans="1:16" x14ac:dyDescent="0.35">
      <c r="A39">
        <v>2017</v>
      </c>
      <c r="B39">
        <v>7</v>
      </c>
      <c r="C39" t="s">
        <v>449</v>
      </c>
      <c r="D39">
        <v>24015</v>
      </c>
      <c r="E39" t="s">
        <v>611</v>
      </c>
      <c r="F39" t="s">
        <v>322</v>
      </c>
      <c r="G39" t="s">
        <v>716</v>
      </c>
      <c r="H39">
        <v>2270004066</v>
      </c>
      <c r="I39" t="s">
        <v>717</v>
      </c>
      <c r="J39" t="s">
        <v>426</v>
      </c>
      <c r="K39" t="s">
        <v>754</v>
      </c>
      <c r="L39" t="s">
        <v>759</v>
      </c>
      <c r="M39" s="8">
        <v>6.4610983395141396E-4</v>
      </c>
      <c r="N39" s="8">
        <v>7.60892289690673E-3</v>
      </c>
      <c r="O39" s="8">
        <v>2.7351350290700802E-3</v>
      </c>
      <c r="P39" t="s">
        <v>426</v>
      </c>
    </row>
    <row r="40" spans="1:16" x14ac:dyDescent="0.35">
      <c r="A40">
        <v>2017</v>
      </c>
      <c r="B40">
        <v>7</v>
      </c>
      <c r="C40" t="s">
        <v>449</v>
      </c>
      <c r="D40">
        <v>24015</v>
      </c>
      <c r="E40" t="s">
        <v>611</v>
      </c>
      <c r="F40" t="s">
        <v>322</v>
      </c>
      <c r="G40" t="s">
        <v>716</v>
      </c>
      <c r="H40">
        <v>2270004071</v>
      </c>
      <c r="I40" t="s">
        <v>717</v>
      </c>
      <c r="J40" t="s">
        <v>426</v>
      </c>
      <c r="K40" t="s">
        <v>754</v>
      </c>
      <c r="L40" t="s">
        <v>760</v>
      </c>
      <c r="M40" s="8">
        <v>3.5594086263302001E-5</v>
      </c>
      <c r="N40" s="8">
        <v>5.13949598826002E-4</v>
      </c>
      <c r="O40" s="8">
        <v>1.7051760005415401E-4</v>
      </c>
      <c r="P40" t="s">
        <v>426</v>
      </c>
    </row>
    <row r="41" spans="1:16" x14ac:dyDescent="0.35">
      <c r="A41">
        <v>2017</v>
      </c>
      <c r="B41">
        <v>7</v>
      </c>
      <c r="C41" t="s">
        <v>449</v>
      </c>
      <c r="D41">
        <v>24015</v>
      </c>
      <c r="E41" t="s">
        <v>611</v>
      </c>
      <c r="F41" t="s">
        <v>322</v>
      </c>
      <c r="G41" t="s">
        <v>716</v>
      </c>
      <c r="H41">
        <v>2270004076</v>
      </c>
      <c r="I41" t="s">
        <v>717</v>
      </c>
      <c r="J41" t="s">
        <v>426</v>
      </c>
      <c r="K41" t="s">
        <v>754</v>
      </c>
      <c r="L41" t="s">
        <v>761</v>
      </c>
      <c r="M41" s="8">
        <v>2.5419709892560099E-6</v>
      </c>
      <c r="N41" s="8">
        <v>2.25671906264324E-5</v>
      </c>
      <c r="O41" s="8">
        <v>1.0564695458015199E-5</v>
      </c>
      <c r="P41" t="s">
        <v>426</v>
      </c>
    </row>
    <row r="42" spans="1:16" x14ac:dyDescent="0.35">
      <c r="A42">
        <v>2017</v>
      </c>
      <c r="B42">
        <v>7</v>
      </c>
      <c r="C42" t="s">
        <v>449</v>
      </c>
      <c r="D42">
        <v>24015</v>
      </c>
      <c r="E42" t="s">
        <v>611</v>
      </c>
      <c r="F42" t="s">
        <v>322</v>
      </c>
      <c r="G42" t="s">
        <v>716</v>
      </c>
      <c r="H42">
        <v>2270005010</v>
      </c>
      <c r="I42" t="s">
        <v>717</v>
      </c>
      <c r="J42" t="s">
        <v>427</v>
      </c>
      <c r="K42" t="s">
        <v>762</v>
      </c>
      <c r="L42" t="s">
        <v>763</v>
      </c>
      <c r="M42" s="8">
        <v>3.7399471192189898E-7</v>
      </c>
      <c r="N42" s="8">
        <v>1.94356402971607E-6</v>
      </c>
      <c r="O42" s="8">
        <v>1.36192622335329E-6</v>
      </c>
      <c r="P42" t="s">
        <v>427</v>
      </c>
    </row>
    <row r="43" spans="1:16" x14ac:dyDescent="0.35">
      <c r="A43">
        <v>2017</v>
      </c>
      <c r="B43">
        <v>7</v>
      </c>
      <c r="C43" t="s">
        <v>449</v>
      </c>
      <c r="D43">
        <v>24015</v>
      </c>
      <c r="E43" t="s">
        <v>611</v>
      </c>
      <c r="F43" t="s">
        <v>322</v>
      </c>
      <c r="G43" t="s">
        <v>716</v>
      </c>
      <c r="H43">
        <v>2270005015</v>
      </c>
      <c r="I43" t="s">
        <v>717</v>
      </c>
      <c r="J43" t="s">
        <v>427</v>
      </c>
      <c r="K43" t="s">
        <v>762</v>
      </c>
      <c r="L43" t="s">
        <v>764</v>
      </c>
      <c r="M43" s="8">
        <v>7.3766901114140603E-3</v>
      </c>
      <c r="N43" s="8">
        <v>8.1723833456635503E-2</v>
      </c>
      <c r="O43" s="8">
        <v>4.1058028116822201E-2</v>
      </c>
      <c r="P43" t="s">
        <v>427</v>
      </c>
    </row>
    <row r="44" spans="1:16" x14ac:dyDescent="0.35">
      <c r="A44">
        <v>2017</v>
      </c>
      <c r="B44">
        <v>7</v>
      </c>
      <c r="C44" t="s">
        <v>449</v>
      </c>
      <c r="D44">
        <v>24015</v>
      </c>
      <c r="E44" t="s">
        <v>611</v>
      </c>
      <c r="F44" t="s">
        <v>322</v>
      </c>
      <c r="G44" t="s">
        <v>716</v>
      </c>
      <c r="H44">
        <v>2270005020</v>
      </c>
      <c r="I44" t="s">
        <v>717</v>
      </c>
      <c r="J44" t="s">
        <v>427</v>
      </c>
      <c r="K44" t="s">
        <v>762</v>
      </c>
      <c r="L44" t="s">
        <v>765</v>
      </c>
      <c r="M44" s="8">
        <v>1.04374302236465E-3</v>
      </c>
      <c r="N44" s="8">
        <v>1.1670574545860299E-2</v>
      </c>
      <c r="O44" s="8">
        <v>4.9144006334245196E-3</v>
      </c>
      <c r="P44" t="s">
        <v>427</v>
      </c>
    </row>
    <row r="45" spans="1:16" x14ac:dyDescent="0.35">
      <c r="A45">
        <v>2017</v>
      </c>
      <c r="B45">
        <v>7</v>
      </c>
      <c r="C45" t="s">
        <v>449</v>
      </c>
      <c r="D45">
        <v>24015</v>
      </c>
      <c r="E45" t="s">
        <v>611</v>
      </c>
      <c r="F45" t="s">
        <v>322</v>
      </c>
      <c r="G45" t="s">
        <v>716</v>
      </c>
      <c r="H45">
        <v>2270005025</v>
      </c>
      <c r="I45" t="s">
        <v>717</v>
      </c>
      <c r="J45" t="s">
        <v>427</v>
      </c>
      <c r="K45" t="s">
        <v>762</v>
      </c>
      <c r="L45" t="s">
        <v>766</v>
      </c>
      <c r="M45" s="8">
        <v>9.3358080235361706E-6</v>
      </c>
      <c r="N45" s="8">
        <v>5.58084093427169E-5</v>
      </c>
      <c r="O45" s="8">
        <v>3.8822488932055401E-5</v>
      </c>
      <c r="P45" t="s">
        <v>427</v>
      </c>
    </row>
    <row r="46" spans="1:16" x14ac:dyDescent="0.35">
      <c r="A46">
        <v>2017</v>
      </c>
      <c r="B46">
        <v>7</v>
      </c>
      <c r="C46" t="s">
        <v>449</v>
      </c>
      <c r="D46">
        <v>24015</v>
      </c>
      <c r="E46" t="s">
        <v>611</v>
      </c>
      <c r="F46" t="s">
        <v>322</v>
      </c>
      <c r="G46" t="s">
        <v>716</v>
      </c>
      <c r="H46">
        <v>2270005030</v>
      </c>
      <c r="I46" t="s">
        <v>717</v>
      </c>
      <c r="J46" t="s">
        <v>427</v>
      </c>
      <c r="K46" t="s">
        <v>762</v>
      </c>
      <c r="L46" t="s">
        <v>767</v>
      </c>
      <c r="M46" s="8">
        <v>1.3586338711846201E-6</v>
      </c>
      <c r="N46" s="8">
        <v>9.6647492000556701E-6</v>
      </c>
      <c r="O46" s="8">
        <v>7.6068550924901501E-6</v>
      </c>
      <c r="P46" t="s">
        <v>427</v>
      </c>
    </row>
    <row r="47" spans="1:16" x14ac:dyDescent="0.35">
      <c r="A47">
        <v>2017</v>
      </c>
      <c r="B47">
        <v>7</v>
      </c>
      <c r="C47" t="s">
        <v>449</v>
      </c>
      <c r="D47">
        <v>24015</v>
      </c>
      <c r="E47" t="s">
        <v>611</v>
      </c>
      <c r="F47" t="s">
        <v>322</v>
      </c>
      <c r="G47" t="s">
        <v>716</v>
      </c>
      <c r="H47">
        <v>2270005035</v>
      </c>
      <c r="I47" t="s">
        <v>717</v>
      </c>
      <c r="J47" t="s">
        <v>427</v>
      </c>
      <c r="K47" t="s">
        <v>762</v>
      </c>
      <c r="L47" t="s">
        <v>768</v>
      </c>
      <c r="M47" s="8">
        <v>1.2408218145765199E-4</v>
      </c>
      <c r="N47" s="8">
        <v>8.9836344704963299E-4</v>
      </c>
      <c r="O47" s="8">
        <v>4.88885401864536E-4</v>
      </c>
      <c r="P47" t="s">
        <v>427</v>
      </c>
    </row>
    <row r="48" spans="1:16" x14ac:dyDescent="0.35">
      <c r="A48">
        <v>2017</v>
      </c>
      <c r="B48">
        <v>7</v>
      </c>
      <c r="C48" t="s">
        <v>449</v>
      </c>
      <c r="D48">
        <v>24015</v>
      </c>
      <c r="E48" t="s">
        <v>611</v>
      </c>
      <c r="F48" t="s">
        <v>322</v>
      </c>
      <c r="G48" t="s">
        <v>716</v>
      </c>
      <c r="H48">
        <v>2270005040</v>
      </c>
      <c r="I48" t="s">
        <v>717</v>
      </c>
      <c r="J48" t="s">
        <v>427</v>
      </c>
      <c r="K48" t="s">
        <v>762</v>
      </c>
      <c r="L48" t="s">
        <v>769</v>
      </c>
      <c r="M48" s="8">
        <v>2.4617433697082802E-7</v>
      </c>
      <c r="N48" s="8">
        <v>2.55648143365761E-6</v>
      </c>
      <c r="O48" s="8">
        <v>1.5224933065383101E-6</v>
      </c>
      <c r="P48" t="s">
        <v>427</v>
      </c>
    </row>
    <row r="49" spans="1:16" x14ac:dyDescent="0.35">
      <c r="A49">
        <v>2017</v>
      </c>
      <c r="B49">
        <v>7</v>
      </c>
      <c r="C49" t="s">
        <v>449</v>
      </c>
      <c r="D49">
        <v>24015</v>
      </c>
      <c r="E49" t="s">
        <v>611</v>
      </c>
      <c r="F49" t="s">
        <v>322</v>
      </c>
      <c r="G49" t="s">
        <v>716</v>
      </c>
      <c r="H49">
        <v>2270005045</v>
      </c>
      <c r="I49" t="s">
        <v>717</v>
      </c>
      <c r="J49" t="s">
        <v>427</v>
      </c>
      <c r="K49" t="s">
        <v>762</v>
      </c>
      <c r="L49" t="s">
        <v>770</v>
      </c>
      <c r="M49" s="8">
        <v>1.04001206381099E-4</v>
      </c>
      <c r="N49" s="8">
        <v>8.3309032197576005E-4</v>
      </c>
      <c r="O49" s="8">
        <v>5.1379798969719602E-4</v>
      </c>
      <c r="P49" t="s">
        <v>427</v>
      </c>
    </row>
    <row r="50" spans="1:16" x14ac:dyDescent="0.35">
      <c r="A50">
        <v>2017</v>
      </c>
      <c r="B50">
        <v>7</v>
      </c>
      <c r="C50" t="s">
        <v>449</v>
      </c>
      <c r="D50">
        <v>24015</v>
      </c>
      <c r="E50" t="s">
        <v>611</v>
      </c>
      <c r="F50" t="s">
        <v>322</v>
      </c>
      <c r="G50" t="s">
        <v>716</v>
      </c>
      <c r="H50">
        <v>2270005055</v>
      </c>
      <c r="I50" t="s">
        <v>717</v>
      </c>
      <c r="J50" t="s">
        <v>427</v>
      </c>
      <c r="K50" t="s">
        <v>762</v>
      </c>
      <c r="L50" t="s">
        <v>771</v>
      </c>
      <c r="M50" s="8">
        <v>2.0361261152857001E-4</v>
      </c>
      <c r="N50" s="8">
        <v>1.9565567199606401E-3</v>
      </c>
      <c r="O50" s="8">
        <v>1.0120302467839801E-3</v>
      </c>
      <c r="P50" t="s">
        <v>427</v>
      </c>
    </row>
    <row r="51" spans="1:16" x14ac:dyDescent="0.35">
      <c r="A51">
        <v>2017</v>
      </c>
      <c r="B51">
        <v>7</v>
      </c>
      <c r="C51" t="s">
        <v>449</v>
      </c>
      <c r="D51">
        <v>24015</v>
      </c>
      <c r="E51" t="s">
        <v>611</v>
      </c>
      <c r="F51" t="s">
        <v>322</v>
      </c>
      <c r="G51" t="s">
        <v>716</v>
      </c>
      <c r="H51">
        <v>2270005060</v>
      </c>
      <c r="I51" t="s">
        <v>717</v>
      </c>
      <c r="J51" t="s">
        <v>427</v>
      </c>
      <c r="K51" t="s">
        <v>762</v>
      </c>
      <c r="L51" t="s">
        <v>772</v>
      </c>
      <c r="M51" s="8">
        <v>7.3037666084019306E-5</v>
      </c>
      <c r="N51" s="8">
        <v>9.5036553102545397E-4</v>
      </c>
      <c r="O51" s="8">
        <v>3.3065033494494899E-4</v>
      </c>
      <c r="P51" t="s">
        <v>427</v>
      </c>
    </row>
    <row r="52" spans="1:16" x14ac:dyDescent="0.35">
      <c r="A52">
        <v>2017</v>
      </c>
      <c r="B52">
        <v>7</v>
      </c>
      <c r="C52" t="s">
        <v>449</v>
      </c>
      <c r="D52">
        <v>24015</v>
      </c>
      <c r="E52" t="s">
        <v>611</v>
      </c>
      <c r="F52" t="s">
        <v>322</v>
      </c>
      <c r="G52" t="s">
        <v>716</v>
      </c>
      <c r="H52">
        <v>2270006005</v>
      </c>
      <c r="I52" t="s">
        <v>717</v>
      </c>
      <c r="J52" t="s">
        <v>428</v>
      </c>
      <c r="K52" t="s">
        <v>773</v>
      </c>
      <c r="L52" t="s">
        <v>774</v>
      </c>
      <c r="M52" s="8">
        <v>9.6844147060437503E-4</v>
      </c>
      <c r="N52" s="8">
        <v>8.9713941561058198E-3</v>
      </c>
      <c r="O52" s="8">
        <v>3.8615935482084799E-3</v>
      </c>
      <c r="P52" t="s">
        <v>428</v>
      </c>
    </row>
    <row r="53" spans="1:16" x14ac:dyDescent="0.35">
      <c r="A53">
        <v>2017</v>
      </c>
      <c r="B53">
        <v>7</v>
      </c>
      <c r="C53" t="s">
        <v>449</v>
      </c>
      <c r="D53">
        <v>24015</v>
      </c>
      <c r="E53" t="s">
        <v>611</v>
      </c>
      <c r="F53" t="s">
        <v>322</v>
      </c>
      <c r="G53" t="s">
        <v>716</v>
      </c>
      <c r="H53">
        <v>2270006010</v>
      </c>
      <c r="I53" t="s">
        <v>717</v>
      </c>
      <c r="J53" t="s">
        <v>428</v>
      </c>
      <c r="K53" t="s">
        <v>773</v>
      </c>
      <c r="L53" t="s">
        <v>775</v>
      </c>
      <c r="M53" s="8">
        <v>2.2845733730037001E-4</v>
      </c>
      <c r="N53" s="8">
        <v>2.14047898771241E-3</v>
      </c>
      <c r="O53" s="8">
        <v>9.4064108270686098E-4</v>
      </c>
      <c r="P53" t="s">
        <v>428</v>
      </c>
    </row>
    <row r="54" spans="1:16" x14ac:dyDescent="0.35">
      <c r="A54">
        <v>2017</v>
      </c>
      <c r="B54">
        <v>7</v>
      </c>
      <c r="C54" t="s">
        <v>449</v>
      </c>
      <c r="D54">
        <v>24015</v>
      </c>
      <c r="E54" t="s">
        <v>611</v>
      </c>
      <c r="F54" t="s">
        <v>322</v>
      </c>
      <c r="G54" t="s">
        <v>716</v>
      </c>
      <c r="H54">
        <v>2270006015</v>
      </c>
      <c r="I54" t="s">
        <v>717</v>
      </c>
      <c r="J54" t="s">
        <v>428</v>
      </c>
      <c r="K54" t="s">
        <v>773</v>
      </c>
      <c r="L54" t="s">
        <v>776</v>
      </c>
      <c r="M54" s="8">
        <v>3.0778150926380498E-4</v>
      </c>
      <c r="N54" s="8">
        <v>4.0540516492910701E-3</v>
      </c>
      <c r="O54" s="8">
        <v>1.6510429268237199E-3</v>
      </c>
      <c r="P54" t="s">
        <v>428</v>
      </c>
    </row>
    <row r="55" spans="1:16" x14ac:dyDescent="0.35">
      <c r="A55">
        <v>2017</v>
      </c>
      <c r="B55">
        <v>7</v>
      </c>
      <c r="C55" t="s">
        <v>449</v>
      </c>
      <c r="D55">
        <v>24015</v>
      </c>
      <c r="E55" t="s">
        <v>611</v>
      </c>
      <c r="F55" t="s">
        <v>322</v>
      </c>
      <c r="G55" t="s">
        <v>716</v>
      </c>
      <c r="H55">
        <v>2270006025</v>
      </c>
      <c r="I55" t="s">
        <v>717</v>
      </c>
      <c r="J55" t="s">
        <v>428</v>
      </c>
      <c r="K55" t="s">
        <v>773</v>
      </c>
      <c r="L55" t="s">
        <v>777</v>
      </c>
      <c r="M55" s="8">
        <v>6.5433066038167497E-4</v>
      </c>
      <c r="N55" s="8">
        <v>2.7277576737105799E-3</v>
      </c>
      <c r="O55" s="8">
        <v>2.8574393363669502E-3</v>
      </c>
      <c r="P55" t="s">
        <v>428</v>
      </c>
    </row>
    <row r="56" spans="1:16" x14ac:dyDescent="0.35">
      <c r="A56">
        <v>2017</v>
      </c>
      <c r="B56">
        <v>7</v>
      </c>
      <c r="C56" t="s">
        <v>449</v>
      </c>
      <c r="D56">
        <v>24015</v>
      </c>
      <c r="E56" t="s">
        <v>611</v>
      </c>
      <c r="F56" t="s">
        <v>322</v>
      </c>
      <c r="G56" t="s">
        <v>716</v>
      </c>
      <c r="H56">
        <v>2270006030</v>
      </c>
      <c r="I56" t="s">
        <v>717</v>
      </c>
      <c r="J56" t="s">
        <v>428</v>
      </c>
      <c r="K56" t="s">
        <v>773</v>
      </c>
      <c r="L56" t="s">
        <v>778</v>
      </c>
      <c r="M56" s="8">
        <v>3.5311904341028801E-5</v>
      </c>
      <c r="N56" s="8">
        <v>3.0497005354845902E-4</v>
      </c>
      <c r="O56" s="8">
        <v>1.2338171472947601E-4</v>
      </c>
      <c r="P56" t="s">
        <v>428</v>
      </c>
    </row>
    <row r="57" spans="1:16" x14ac:dyDescent="0.35">
      <c r="A57">
        <v>2017</v>
      </c>
      <c r="B57">
        <v>7</v>
      </c>
      <c r="C57" t="s">
        <v>449</v>
      </c>
      <c r="D57">
        <v>24015</v>
      </c>
      <c r="E57" t="s">
        <v>611</v>
      </c>
      <c r="F57" t="s">
        <v>322</v>
      </c>
      <c r="G57" t="s">
        <v>716</v>
      </c>
      <c r="H57">
        <v>2270006035</v>
      </c>
      <c r="I57" t="s">
        <v>717</v>
      </c>
      <c r="J57" t="s">
        <v>428</v>
      </c>
      <c r="K57" t="s">
        <v>773</v>
      </c>
      <c r="L57" t="s">
        <v>779</v>
      </c>
      <c r="M57" s="8">
        <v>1.43282845641579E-5</v>
      </c>
      <c r="N57" s="8">
        <v>1.79982136614854E-4</v>
      </c>
      <c r="O57" s="8">
        <v>7.2283251938642893E-5</v>
      </c>
      <c r="P57" t="s">
        <v>428</v>
      </c>
    </row>
    <row r="58" spans="1:16" x14ac:dyDescent="0.35">
      <c r="A58">
        <v>2017</v>
      </c>
      <c r="B58">
        <v>7</v>
      </c>
      <c r="C58" t="s">
        <v>449</v>
      </c>
      <c r="D58">
        <v>24015</v>
      </c>
      <c r="E58" t="s">
        <v>611</v>
      </c>
      <c r="F58" t="s">
        <v>322</v>
      </c>
      <c r="G58" t="s">
        <v>716</v>
      </c>
      <c r="H58">
        <v>2270007015</v>
      </c>
      <c r="I58" t="s">
        <v>717</v>
      </c>
      <c r="J58" t="s">
        <v>429</v>
      </c>
      <c r="K58" t="s">
        <v>780</v>
      </c>
      <c r="L58" t="s">
        <v>781</v>
      </c>
      <c r="M58" s="8">
        <v>9.0576728553060093E-6</v>
      </c>
      <c r="N58" s="8">
        <v>1.52440552483313E-4</v>
      </c>
      <c r="O58" s="8">
        <v>6.5337848354829502E-5</v>
      </c>
      <c r="P58" t="s">
        <v>429</v>
      </c>
    </row>
    <row r="59" spans="1:16" x14ac:dyDescent="0.35">
      <c r="A59">
        <v>2017</v>
      </c>
      <c r="B59">
        <v>7</v>
      </c>
      <c r="C59" t="s">
        <v>449</v>
      </c>
      <c r="D59">
        <v>24015</v>
      </c>
      <c r="E59" t="s">
        <v>611</v>
      </c>
      <c r="F59" t="s">
        <v>322</v>
      </c>
      <c r="G59" t="s">
        <v>716</v>
      </c>
      <c r="H59">
        <v>2282020005</v>
      </c>
      <c r="I59" t="s">
        <v>782</v>
      </c>
      <c r="J59" t="s">
        <v>433</v>
      </c>
      <c r="K59" t="s">
        <v>783</v>
      </c>
      <c r="L59" t="s">
        <v>784</v>
      </c>
      <c r="M59" s="8">
        <v>6.6473726083131597E-3</v>
      </c>
      <c r="N59" s="8">
        <v>0.12750427424907701</v>
      </c>
      <c r="O59" s="8">
        <v>2.5147499050944998E-2</v>
      </c>
      <c r="P59" t="s">
        <v>782</v>
      </c>
    </row>
    <row r="60" spans="1:16" x14ac:dyDescent="0.35">
      <c r="A60">
        <v>2017</v>
      </c>
      <c r="B60">
        <v>7</v>
      </c>
      <c r="C60" t="s">
        <v>449</v>
      </c>
      <c r="D60">
        <v>24015</v>
      </c>
      <c r="E60" t="s">
        <v>611</v>
      </c>
      <c r="F60" t="s">
        <v>322</v>
      </c>
      <c r="G60" t="s">
        <v>716</v>
      </c>
      <c r="H60">
        <v>2282020010</v>
      </c>
      <c r="I60" t="s">
        <v>782</v>
      </c>
      <c r="J60" t="s">
        <v>433</v>
      </c>
      <c r="K60" t="s">
        <v>783</v>
      </c>
      <c r="L60" t="s">
        <v>785</v>
      </c>
      <c r="M60" s="8">
        <v>7.9342231487089494E-5</v>
      </c>
      <c r="N60" s="8">
        <v>4.20293072238564E-4</v>
      </c>
      <c r="O60" s="8">
        <v>2.4921025033108901E-4</v>
      </c>
      <c r="P60" t="s">
        <v>782</v>
      </c>
    </row>
    <row r="61" spans="1:16" x14ac:dyDescent="0.35">
      <c r="A61">
        <v>2017</v>
      </c>
      <c r="B61">
        <v>7</v>
      </c>
      <c r="C61" t="s">
        <v>449</v>
      </c>
      <c r="D61">
        <v>24015</v>
      </c>
      <c r="E61" t="s">
        <v>611</v>
      </c>
      <c r="F61" t="s">
        <v>322</v>
      </c>
      <c r="G61" t="s">
        <v>716</v>
      </c>
      <c r="H61">
        <v>2285002015</v>
      </c>
      <c r="I61" t="s">
        <v>786</v>
      </c>
      <c r="J61" t="s">
        <v>433</v>
      </c>
      <c r="K61" t="s">
        <v>787</v>
      </c>
      <c r="L61" t="s">
        <v>787</v>
      </c>
      <c r="M61" s="8">
        <v>4.3230523453985403E-4</v>
      </c>
      <c r="N61" s="8">
        <v>2.6258002326358101E-3</v>
      </c>
      <c r="O61" s="8">
        <v>1.7799454508349299E-3</v>
      </c>
      <c r="P61" t="s">
        <v>782</v>
      </c>
    </row>
    <row r="62" spans="1:16" x14ac:dyDescent="0.35">
      <c r="A62">
        <v>2017</v>
      </c>
      <c r="B62">
        <v>7</v>
      </c>
      <c r="C62" t="s">
        <v>449</v>
      </c>
      <c r="D62">
        <v>24015</v>
      </c>
      <c r="E62" t="s">
        <v>611</v>
      </c>
      <c r="F62" t="s">
        <v>322</v>
      </c>
      <c r="G62" t="s">
        <v>788</v>
      </c>
      <c r="H62">
        <v>2260001010</v>
      </c>
      <c r="I62" t="s">
        <v>789</v>
      </c>
      <c r="J62" t="s">
        <v>423</v>
      </c>
      <c r="K62" t="s">
        <v>718</v>
      </c>
      <c r="L62" t="s">
        <v>790</v>
      </c>
      <c r="M62" s="8">
        <v>0.34489446351653902</v>
      </c>
      <c r="N62" s="8">
        <v>3.68523388169706E-3</v>
      </c>
      <c r="O62" s="8">
        <v>0.35061039030551899</v>
      </c>
      <c r="P62" t="s">
        <v>423</v>
      </c>
    </row>
    <row r="63" spans="1:16" x14ac:dyDescent="0.35">
      <c r="A63">
        <v>2017</v>
      </c>
      <c r="B63">
        <v>7</v>
      </c>
      <c r="C63" t="s">
        <v>449</v>
      </c>
      <c r="D63">
        <v>24015</v>
      </c>
      <c r="E63" t="s">
        <v>611</v>
      </c>
      <c r="F63" t="s">
        <v>322</v>
      </c>
      <c r="G63" t="s">
        <v>788</v>
      </c>
      <c r="H63">
        <v>2260001030</v>
      </c>
      <c r="I63" t="s">
        <v>789</v>
      </c>
      <c r="J63" t="s">
        <v>423</v>
      </c>
      <c r="K63" t="s">
        <v>718</v>
      </c>
      <c r="L63" t="s">
        <v>791</v>
      </c>
      <c r="M63" s="8">
        <v>8.8377780091832406E-2</v>
      </c>
      <c r="N63" s="8">
        <v>1.87403062591329E-3</v>
      </c>
      <c r="O63" s="8">
        <v>0.186859175562859</v>
      </c>
      <c r="P63" t="s">
        <v>423</v>
      </c>
    </row>
    <row r="64" spans="1:16" x14ac:dyDescent="0.35">
      <c r="A64">
        <v>2017</v>
      </c>
      <c r="B64">
        <v>7</v>
      </c>
      <c r="C64" t="s">
        <v>449</v>
      </c>
      <c r="D64">
        <v>24015</v>
      </c>
      <c r="E64" t="s">
        <v>611</v>
      </c>
      <c r="F64" t="s">
        <v>322</v>
      </c>
      <c r="G64" t="s">
        <v>788</v>
      </c>
      <c r="H64">
        <v>2260001060</v>
      </c>
      <c r="I64" t="s">
        <v>789</v>
      </c>
      <c r="J64" t="s">
        <v>423</v>
      </c>
      <c r="K64" t="s">
        <v>718</v>
      </c>
      <c r="L64" t="s">
        <v>719</v>
      </c>
      <c r="M64" s="8">
        <v>1.1124559987365499E-2</v>
      </c>
      <c r="N64" s="8">
        <v>3.04775324184448E-3</v>
      </c>
      <c r="O64" s="8">
        <v>0.34339106082916299</v>
      </c>
      <c r="P64" t="s">
        <v>423</v>
      </c>
    </row>
    <row r="65" spans="1:16" x14ac:dyDescent="0.35">
      <c r="A65">
        <v>2017</v>
      </c>
      <c r="B65">
        <v>7</v>
      </c>
      <c r="C65" t="s">
        <v>449</v>
      </c>
      <c r="D65">
        <v>24015</v>
      </c>
      <c r="E65" t="s">
        <v>611</v>
      </c>
      <c r="F65" t="s">
        <v>322</v>
      </c>
      <c r="G65" t="s">
        <v>788</v>
      </c>
      <c r="H65">
        <v>2260002006</v>
      </c>
      <c r="I65" t="s">
        <v>789</v>
      </c>
      <c r="J65" t="s">
        <v>424</v>
      </c>
      <c r="K65" t="s">
        <v>720</v>
      </c>
      <c r="L65" t="s">
        <v>722</v>
      </c>
      <c r="M65" s="8">
        <v>3.26241533349503E-3</v>
      </c>
      <c r="N65" s="8">
        <v>8.1974232671200298E-5</v>
      </c>
      <c r="O65" s="8">
        <v>1.35672648902982E-2</v>
      </c>
      <c r="P65" t="s">
        <v>424</v>
      </c>
    </row>
    <row r="66" spans="1:16" x14ac:dyDescent="0.35">
      <c r="A66">
        <v>2017</v>
      </c>
      <c r="B66">
        <v>7</v>
      </c>
      <c r="C66" t="s">
        <v>449</v>
      </c>
      <c r="D66">
        <v>24015</v>
      </c>
      <c r="E66" t="s">
        <v>611</v>
      </c>
      <c r="F66" t="s">
        <v>322</v>
      </c>
      <c r="G66" t="s">
        <v>788</v>
      </c>
      <c r="H66">
        <v>2260002009</v>
      </c>
      <c r="I66" t="s">
        <v>789</v>
      </c>
      <c r="J66" t="s">
        <v>424</v>
      </c>
      <c r="K66" t="s">
        <v>720</v>
      </c>
      <c r="L66" t="s">
        <v>723</v>
      </c>
      <c r="M66" s="8">
        <v>1.1432221109330999E-4</v>
      </c>
      <c r="N66" s="8">
        <v>5.47544641449349E-6</v>
      </c>
      <c r="O66" s="8">
        <v>5.1071256893919803E-4</v>
      </c>
      <c r="P66" t="s">
        <v>424</v>
      </c>
    </row>
    <row r="67" spans="1:16" x14ac:dyDescent="0.35">
      <c r="A67">
        <v>2017</v>
      </c>
      <c r="B67">
        <v>7</v>
      </c>
      <c r="C67" t="s">
        <v>449</v>
      </c>
      <c r="D67">
        <v>24015</v>
      </c>
      <c r="E67" t="s">
        <v>611</v>
      </c>
      <c r="F67" t="s">
        <v>322</v>
      </c>
      <c r="G67" t="s">
        <v>788</v>
      </c>
      <c r="H67">
        <v>2260002021</v>
      </c>
      <c r="I67" t="s">
        <v>789</v>
      </c>
      <c r="J67" t="s">
        <v>424</v>
      </c>
      <c r="K67" t="s">
        <v>720</v>
      </c>
      <c r="L67" t="s">
        <v>726</v>
      </c>
      <c r="M67" s="8">
        <v>1.3642837441540901E-4</v>
      </c>
      <c r="N67" s="8">
        <v>6.5569315665925404E-6</v>
      </c>
      <c r="O67" s="8">
        <v>6.1652063595829499E-4</v>
      </c>
      <c r="P67" t="s">
        <v>424</v>
      </c>
    </row>
    <row r="68" spans="1:16" x14ac:dyDescent="0.35">
      <c r="A68">
        <v>2017</v>
      </c>
      <c r="B68">
        <v>7</v>
      </c>
      <c r="C68" t="s">
        <v>449</v>
      </c>
      <c r="D68">
        <v>24015</v>
      </c>
      <c r="E68" t="s">
        <v>611</v>
      </c>
      <c r="F68" t="s">
        <v>322</v>
      </c>
      <c r="G68" t="s">
        <v>788</v>
      </c>
      <c r="H68">
        <v>2260002027</v>
      </c>
      <c r="I68" t="s">
        <v>789</v>
      </c>
      <c r="J68" t="s">
        <v>424</v>
      </c>
      <c r="K68" t="s">
        <v>720</v>
      </c>
      <c r="L68" t="s">
        <v>728</v>
      </c>
      <c r="M68" s="8">
        <v>1.1259594468460099E-6</v>
      </c>
      <c r="N68" s="8">
        <v>4.5874887000252303E-8</v>
      </c>
      <c r="O68" s="8">
        <v>4.4790098172597902E-6</v>
      </c>
      <c r="P68" t="s">
        <v>424</v>
      </c>
    </row>
    <row r="69" spans="1:16" x14ac:dyDescent="0.35">
      <c r="A69">
        <v>2017</v>
      </c>
      <c r="B69">
        <v>7</v>
      </c>
      <c r="C69" t="s">
        <v>449</v>
      </c>
      <c r="D69">
        <v>24015</v>
      </c>
      <c r="E69" t="s">
        <v>611</v>
      </c>
      <c r="F69" t="s">
        <v>322</v>
      </c>
      <c r="G69" t="s">
        <v>788</v>
      </c>
      <c r="H69">
        <v>2260002039</v>
      </c>
      <c r="I69" t="s">
        <v>789</v>
      </c>
      <c r="J69" t="s">
        <v>424</v>
      </c>
      <c r="K69" t="s">
        <v>720</v>
      </c>
      <c r="L69" t="s">
        <v>732</v>
      </c>
      <c r="M69" s="8">
        <v>8.3598607164674394E-3</v>
      </c>
      <c r="N69" s="8">
        <v>2.1546523566939901E-4</v>
      </c>
      <c r="O69" s="8">
        <v>3.5532655660063001E-2</v>
      </c>
      <c r="P69" t="s">
        <v>424</v>
      </c>
    </row>
    <row r="70" spans="1:16" x14ac:dyDescent="0.35">
      <c r="A70">
        <v>2017</v>
      </c>
      <c r="B70">
        <v>7</v>
      </c>
      <c r="C70" t="s">
        <v>449</v>
      </c>
      <c r="D70">
        <v>24015</v>
      </c>
      <c r="E70" t="s">
        <v>611</v>
      </c>
      <c r="F70" t="s">
        <v>322</v>
      </c>
      <c r="G70" t="s">
        <v>788</v>
      </c>
      <c r="H70">
        <v>2260002054</v>
      </c>
      <c r="I70" t="s">
        <v>789</v>
      </c>
      <c r="J70" t="s">
        <v>424</v>
      </c>
      <c r="K70" t="s">
        <v>720</v>
      </c>
      <c r="L70" t="s">
        <v>737</v>
      </c>
      <c r="M70" s="8">
        <v>2.7809159061753499E-5</v>
      </c>
      <c r="N70" s="8">
        <v>1.2928905732678701E-6</v>
      </c>
      <c r="O70" s="8">
        <v>1.2623167458514201E-4</v>
      </c>
      <c r="P70" t="s">
        <v>424</v>
      </c>
    </row>
    <row r="71" spans="1:16" x14ac:dyDescent="0.35">
      <c r="A71">
        <v>2017</v>
      </c>
      <c r="B71">
        <v>7</v>
      </c>
      <c r="C71" t="s">
        <v>449</v>
      </c>
      <c r="D71">
        <v>24015</v>
      </c>
      <c r="E71" t="s">
        <v>611</v>
      </c>
      <c r="F71" t="s">
        <v>322</v>
      </c>
      <c r="G71" t="s">
        <v>788</v>
      </c>
      <c r="H71">
        <v>2260003030</v>
      </c>
      <c r="I71" t="s">
        <v>789</v>
      </c>
      <c r="J71" t="s">
        <v>425</v>
      </c>
      <c r="K71" t="s">
        <v>746</v>
      </c>
      <c r="L71" t="s">
        <v>749</v>
      </c>
      <c r="M71" s="8">
        <v>8.8148763636386503E-5</v>
      </c>
      <c r="N71" s="8">
        <v>3.76171141169834E-6</v>
      </c>
      <c r="O71" s="8">
        <v>3.6727579572470902E-4</v>
      </c>
      <c r="P71" t="s">
        <v>425</v>
      </c>
    </row>
    <row r="72" spans="1:16" x14ac:dyDescent="0.35">
      <c r="A72">
        <v>2017</v>
      </c>
      <c r="B72">
        <v>7</v>
      </c>
      <c r="C72" t="s">
        <v>449</v>
      </c>
      <c r="D72">
        <v>24015</v>
      </c>
      <c r="E72" t="s">
        <v>611</v>
      </c>
      <c r="F72" t="s">
        <v>322</v>
      </c>
      <c r="G72" t="s">
        <v>788</v>
      </c>
      <c r="H72">
        <v>2260003040</v>
      </c>
      <c r="I72" t="s">
        <v>789</v>
      </c>
      <c r="J72" t="s">
        <v>425</v>
      </c>
      <c r="K72" t="s">
        <v>746</v>
      </c>
      <c r="L72" t="s">
        <v>750</v>
      </c>
      <c r="M72" s="8">
        <v>6.5042712159429899E-6</v>
      </c>
      <c r="N72" s="8">
        <v>2.8785124328578599E-7</v>
      </c>
      <c r="O72" s="8">
        <v>2.8104437660658702E-5</v>
      </c>
      <c r="P72" t="s">
        <v>425</v>
      </c>
    </row>
    <row r="73" spans="1:16" x14ac:dyDescent="0.35">
      <c r="A73">
        <v>2017</v>
      </c>
      <c r="B73">
        <v>7</v>
      </c>
      <c r="C73" t="s">
        <v>449</v>
      </c>
      <c r="D73">
        <v>24015</v>
      </c>
      <c r="E73" t="s">
        <v>611</v>
      </c>
      <c r="F73" t="s">
        <v>322</v>
      </c>
      <c r="G73" t="s">
        <v>788</v>
      </c>
      <c r="H73">
        <v>2260004015</v>
      </c>
      <c r="I73" t="s">
        <v>789</v>
      </c>
      <c r="J73" t="s">
        <v>426</v>
      </c>
      <c r="K73" t="s">
        <v>754</v>
      </c>
      <c r="L73" t="s">
        <v>792</v>
      </c>
      <c r="M73" s="8">
        <v>7.1701872752782904E-4</v>
      </c>
      <c r="N73" s="8">
        <v>3.10552804876352E-5</v>
      </c>
      <c r="O73" s="8">
        <v>2.6827062247321001E-3</v>
      </c>
      <c r="P73" t="s">
        <v>426</v>
      </c>
    </row>
    <row r="74" spans="1:16" x14ac:dyDescent="0.35">
      <c r="A74">
        <v>2017</v>
      </c>
      <c r="B74">
        <v>7</v>
      </c>
      <c r="C74" t="s">
        <v>449</v>
      </c>
      <c r="D74">
        <v>24015</v>
      </c>
      <c r="E74" t="s">
        <v>611</v>
      </c>
      <c r="F74" t="s">
        <v>322</v>
      </c>
      <c r="G74" t="s">
        <v>788</v>
      </c>
      <c r="H74">
        <v>2260004016</v>
      </c>
      <c r="I74" t="s">
        <v>789</v>
      </c>
      <c r="J74" t="s">
        <v>426</v>
      </c>
      <c r="K74" t="s">
        <v>754</v>
      </c>
      <c r="L74" t="s">
        <v>793</v>
      </c>
      <c r="M74" s="8">
        <v>1.62101363088141E-3</v>
      </c>
      <c r="N74" s="8">
        <v>7.6970092777628506E-5</v>
      </c>
      <c r="O74" s="8">
        <v>6.7215623566880796E-3</v>
      </c>
      <c r="P74" t="s">
        <v>426</v>
      </c>
    </row>
    <row r="75" spans="1:16" x14ac:dyDescent="0.35">
      <c r="A75">
        <v>2017</v>
      </c>
      <c r="B75">
        <v>7</v>
      </c>
      <c r="C75" t="s">
        <v>449</v>
      </c>
      <c r="D75">
        <v>24015</v>
      </c>
      <c r="E75" t="s">
        <v>611</v>
      </c>
      <c r="F75" t="s">
        <v>322</v>
      </c>
      <c r="G75" t="s">
        <v>788</v>
      </c>
      <c r="H75">
        <v>2260004020</v>
      </c>
      <c r="I75" t="s">
        <v>789</v>
      </c>
      <c r="J75" t="s">
        <v>426</v>
      </c>
      <c r="K75" t="s">
        <v>754</v>
      </c>
      <c r="L75" t="s">
        <v>794</v>
      </c>
      <c r="M75" s="8">
        <v>8.6855832323635696E-3</v>
      </c>
      <c r="N75" s="8">
        <v>2.5949960399884698E-4</v>
      </c>
      <c r="O75" s="8">
        <v>2.3231881670653799E-2</v>
      </c>
      <c r="P75" t="s">
        <v>426</v>
      </c>
    </row>
    <row r="76" spans="1:16" x14ac:dyDescent="0.35">
      <c r="A76">
        <v>2017</v>
      </c>
      <c r="B76">
        <v>7</v>
      </c>
      <c r="C76" t="s">
        <v>449</v>
      </c>
      <c r="D76">
        <v>24015</v>
      </c>
      <c r="E76" t="s">
        <v>611</v>
      </c>
      <c r="F76" t="s">
        <v>322</v>
      </c>
      <c r="G76" t="s">
        <v>788</v>
      </c>
      <c r="H76">
        <v>2260004021</v>
      </c>
      <c r="I76" t="s">
        <v>789</v>
      </c>
      <c r="J76" t="s">
        <v>426</v>
      </c>
      <c r="K76" t="s">
        <v>754</v>
      </c>
      <c r="L76" t="s">
        <v>795</v>
      </c>
      <c r="M76" s="8">
        <v>2.0698810836620399E-2</v>
      </c>
      <c r="N76" s="8">
        <v>4.6229746658354998E-4</v>
      </c>
      <c r="O76" s="8">
        <v>7.3663884773850399E-2</v>
      </c>
      <c r="P76" t="s">
        <v>426</v>
      </c>
    </row>
    <row r="77" spans="1:16" x14ac:dyDescent="0.35">
      <c r="A77">
        <v>2017</v>
      </c>
      <c r="B77">
        <v>7</v>
      </c>
      <c r="C77" t="s">
        <v>449</v>
      </c>
      <c r="D77">
        <v>24015</v>
      </c>
      <c r="E77" t="s">
        <v>611</v>
      </c>
      <c r="F77" t="s">
        <v>322</v>
      </c>
      <c r="G77" t="s">
        <v>788</v>
      </c>
      <c r="H77">
        <v>2260004025</v>
      </c>
      <c r="I77" t="s">
        <v>789</v>
      </c>
      <c r="J77" t="s">
        <v>426</v>
      </c>
      <c r="K77" t="s">
        <v>754</v>
      </c>
      <c r="L77" t="s">
        <v>796</v>
      </c>
      <c r="M77" s="8">
        <v>1.4246222137444401E-2</v>
      </c>
      <c r="N77" s="8">
        <v>5.8120628818869602E-4</v>
      </c>
      <c r="O77" s="8">
        <v>4.7584369778633097E-2</v>
      </c>
      <c r="P77" t="s">
        <v>426</v>
      </c>
    </row>
    <row r="78" spans="1:16" x14ac:dyDescent="0.35">
      <c r="A78">
        <v>2017</v>
      </c>
      <c r="B78">
        <v>7</v>
      </c>
      <c r="C78" t="s">
        <v>449</v>
      </c>
      <c r="D78">
        <v>24015</v>
      </c>
      <c r="E78" t="s">
        <v>611</v>
      </c>
      <c r="F78" t="s">
        <v>322</v>
      </c>
      <c r="G78" t="s">
        <v>788</v>
      </c>
      <c r="H78">
        <v>2260004026</v>
      </c>
      <c r="I78" t="s">
        <v>789</v>
      </c>
      <c r="J78" t="s">
        <v>426</v>
      </c>
      <c r="K78" t="s">
        <v>754</v>
      </c>
      <c r="L78" t="s">
        <v>797</v>
      </c>
      <c r="M78" s="8">
        <v>1.6512167612177098E-2</v>
      </c>
      <c r="N78" s="8">
        <v>6.4834582735784395E-4</v>
      </c>
      <c r="O78" s="8">
        <v>6.4323467202484594E-2</v>
      </c>
      <c r="P78" t="s">
        <v>426</v>
      </c>
    </row>
    <row r="79" spans="1:16" x14ac:dyDescent="0.35">
      <c r="A79">
        <v>2017</v>
      </c>
      <c r="B79">
        <v>7</v>
      </c>
      <c r="C79" t="s">
        <v>449</v>
      </c>
      <c r="D79">
        <v>24015</v>
      </c>
      <c r="E79" t="s">
        <v>611</v>
      </c>
      <c r="F79" t="s">
        <v>322</v>
      </c>
      <c r="G79" t="s">
        <v>788</v>
      </c>
      <c r="H79">
        <v>2260004030</v>
      </c>
      <c r="I79" t="s">
        <v>789</v>
      </c>
      <c r="J79" t="s">
        <v>426</v>
      </c>
      <c r="K79" t="s">
        <v>754</v>
      </c>
      <c r="L79" t="s">
        <v>798</v>
      </c>
      <c r="M79" s="8">
        <v>8.6028453006292693E-3</v>
      </c>
      <c r="N79" s="8">
        <v>3.7153180164750698E-4</v>
      </c>
      <c r="O79" s="8">
        <v>3.2484127208590501E-2</v>
      </c>
      <c r="P79" t="s">
        <v>426</v>
      </c>
    </row>
    <row r="80" spans="1:16" x14ac:dyDescent="0.35">
      <c r="A80">
        <v>2017</v>
      </c>
      <c r="B80">
        <v>7</v>
      </c>
      <c r="C80" t="s">
        <v>449</v>
      </c>
      <c r="D80">
        <v>24015</v>
      </c>
      <c r="E80" t="s">
        <v>611</v>
      </c>
      <c r="F80" t="s">
        <v>322</v>
      </c>
      <c r="G80" t="s">
        <v>788</v>
      </c>
      <c r="H80">
        <v>2260004031</v>
      </c>
      <c r="I80" t="s">
        <v>789</v>
      </c>
      <c r="J80" t="s">
        <v>426</v>
      </c>
      <c r="K80" t="s">
        <v>754</v>
      </c>
      <c r="L80" t="s">
        <v>755</v>
      </c>
      <c r="M80" s="8">
        <v>1.6503934386264501E-2</v>
      </c>
      <c r="N80" s="8">
        <v>6.0106867749709603E-4</v>
      </c>
      <c r="O80" s="8">
        <v>7.1677783504128498E-2</v>
      </c>
      <c r="P80" t="s">
        <v>426</v>
      </c>
    </row>
    <row r="81" spans="1:16" x14ac:dyDescent="0.35">
      <c r="A81">
        <v>2017</v>
      </c>
      <c r="B81">
        <v>7</v>
      </c>
      <c r="C81" t="s">
        <v>449</v>
      </c>
      <c r="D81">
        <v>24015</v>
      </c>
      <c r="E81" t="s">
        <v>611</v>
      </c>
      <c r="F81" t="s">
        <v>322</v>
      </c>
      <c r="G81" t="s">
        <v>788</v>
      </c>
      <c r="H81">
        <v>2260004035</v>
      </c>
      <c r="I81" t="s">
        <v>789</v>
      </c>
      <c r="J81" t="s">
        <v>426</v>
      </c>
      <c r="K81" t="s">
        <v>754</v>
      </c>
      <c r="L81" t="s">
        <v>799</v>
      </c>
      <c r="M81" s="8">
        <v>5.1231211364210995E-4</v>
      </c>
      <c r="N81" s="8">
        <v>0</v>
      </c>
      <c r="O81" s="8">
        <v>0</v>
      </c>
      <c r="P81" t="s">
        <v>426</v>
      </c>
    </row>
    <row r="82" spans="1:16" x14ac:dyDescent="0.35">
      <c r="A82">
        <v>2017</v>
      </c>
      <c r="B82">
        <v>7</v>
      </c>
      <c r="C82" t="s">
        <v>449</v>
      </c>
      <c r="D82">
        <v>24015</v>
      </c>
      <c r="E82" t="s">
        <v>611</v>
      </c>
      <c r="F82" t="s">
        <v>322</v>
      </c>
      <c r="G82" t="s">
        <v>788</v>
      </c>
      <c r="H82">
        <v>2260004036</v>
      </c>
      <c r="I82" t="s">
        <v>789</v>
      </c>
      <c r="J82" t="s">
        <v>426</v>
      </c>
      <c r="K82" t="s">
        <v>754</v>
      </c>
      <c r="L82" t="s">
        <v>756</v>
      </c>
      <c r="M82" s="8">
        <v>3.8479892737086602E-5</v>
      </c>
      <c r="N82" s="8">
        <v>0</v>
      </c>
      <c r="O82" s="8">
        <v>0</v>
      </c>
      <c r="P82" t="s">
        <v>426</v>
      </c>
    </row>
    <row r="83" spans="1:16" x14ac:dyDescent="0.35">
      <c r="A83">
        <v>2017</v>
      </c>
      <c r="B83">
        <v>7</v>
      </c>
      <c r="C83" t="s">
        <v>449</v>
      </c>
      <c r="D83">
        <v>24015</v>
      </c>
      <c r="E83" t="s">
        <v>611</v>
      </c>
      <c r="F83" t="s">
        <v>322</v>
      </c>
      <c r="G83" t="s">
        <v>788</v>
      </c>
      <c r="H83">
        <v>2260004071</v>
      </c>
      <c r="I83" t="s">
        <v>789</v>
      </c>
      <c r="J83" t="s">
        <v>426</v>
      </c>
      <c r="K83" t="s">
        <v>754</v>
      </c>
      <c r="L83" t="s">
        <v>760</v>
      </c>
      <c r="M83" s="8">
        <v>6.1448301135955102E-6</v>
      </c>
      <c r="N83" s="8">
        <v>3.23601412333119E-7</v>
      </c>
      <c r="O83" s="8">
        <v>2.9661552161996999E-5</v>
      </c>
      <c r="P83" t="s">
        <v>426</v>
      </c>
    </row>
    <row r="84" spans="1:16" x14ac:dyDescent="0.35">
      <c r="A84">
        <v>2017</v>
      </c>
      <c r="B84">
        <v>7</v>
      </c>
      <c r="C84" t="s">
        <v>449</v>
      </c>
      <c r="D84">
        <v>24015</v>
      </c>
      <c r="E84" t="s">
        <v>611</v>
      </c>
      <c r="F84" t="s">
        <v>322</v>
      </c>
      <c r="G84" t="s">
        <v>788</v>
      </c>
      <c r="H84">
        <v>2260005035</v>
      </c>
      <c r="I84" t="s">
        <v>789</v>
      </c>
      <c r="J84" t="s">
        <v>427</v>
      </c>
      <c r="K84" t="s">
        <v>762</v>
      </c>
      <c r="L84" t="s">
        <v>768</v>
      </c>
      <c r="M84" s="8">
        <v>6.3743795871928896E-5</v>
      </c>
      <c r="N84" s="8">
        <v>3.3209933576472399E-6</v>
      </c>
      <c r="O84" s="8">
        <v>2.6433790117152999E-4</v>
      </c>
      <c r="P84" t="s">
        <v>427</v>
      </c>
    </row>
    <row r="85" spans="1:16" x14ac:dyDescent="0.35">
      <c r="A85">
        <v>2017</v>
      </c>
      <c r="B85">
        <v>7</v>
      </c>
      <c r="C85" t="s">
        <v>449</v>
      </c>
      <c r="D85">
        <v>24015</v>
      </c>
      <c r="E85" t="s">
        <v>611</v>
      </c>
      <c r="F85" t="s">
        <v>322</v>
      </c>
      <c r="G85" t="s">
        <v>788</v>
      </c>
      <c r="H85">
        <v>2260006005</v>
      </c>
      <c r="I85" t="s">
        <v>789</v>
      </c>
      <c r="J85" t="s">
        <v>428</v>
      </c>
      <c r="K85" t="s">
        <v>773</v>
      </c>
      <c r="L85" t="s">
        <v>774</v>
      </c>
      <c r="M85" s="8">
        <v>4.3516238083185499E-4</v>
      </c>
      <c r="N85" s="8">
        <v>1.6641200318190399E-5</v>
      </c>
      <c r="O85" s="8">
        <v>1.5290610608644801E-3</v>
      </c>
      <c r="P85" t="s">
        <v>428</v>
      </c>
    </row>
    <row r="86" spans="1:16" x14ac:dyDescent="0.35">
      <c r="A86">
        <v>2017</v>
      </c>
      <c r="B86">
        <v>7</v>
      </c>
      <c r="C86" t="s">
        <v>449</v>
      </c>
      <c r="D86">
        <v>24015</v>
      </c>
      <c r="E86" t="s">
        <v>611</v>
      </c>
      <c r="F86" t="s">
        <v>322</v>
      </c>
      <c r="G86" t="s">
        <v>788</v>
      </c>
      <c r="H86">
        <v>2260006010</v>
      </c>
      <c r="I86" t="s">
        <v>789</v>
      </c>
      <c r="J86" t="s">
        <v>428</v>
      </c>
      <c r="K86" t="s">
        <v>773</v>
      </c>
      <c r="L86" t="s">
        <v>775</v>
      </c>
      <c r="M86" s="8">
        <v>3.06697257855149E-3</v>
      </c>
      <c r="N86" s="8">
        <v>1.13412012069602E-4</v>
      </c>
      <c r="O86" s="8">
        <v>9.9275228567421402E-3</v>
      </c>
      <c r="P86" t="s">
        <v>428</v>
      </c>
    </row>
    <row r="87" spans="1:16" x14ac:dyDescent="0.35">
      <c r="A87">
        <v>2017</v>
      </c>
      <c r="B87">
        <v>7</v>
      </c>
      <c r="C87" t="s">
        <v>449</v>
      </c>
      <c r="D87">
        <v>24015</v>
      </c>
      <c r="E87" t="s">
        <v>611</v>
      </c>
      <c r="F87" t="s">
        <v>322</v>
      </c>
      <c r="G87" t="s">
        <v>788</v>
      </c>
      <c r="H87">
        <v>2260006015</v>
      </c>
      <c r="I87" t="s">
        <v>789</v>
      </c>
      <c r="J87" t="s">
        <v>428</v>
      </c>
      <c r="K87" t="s">
        <v>773</v>
      </c>
      <c r="L87" t="s">
        <v>776</v>
      </c>
      <c r="M87" s="8">
        <v>1.0321308437262501E-6</v>
      </c>
      <c r="N87" s="8">
        <v>3.8963609227948797E-8</v>
      </c>
      <c r="O87" s="8">
        <v>3.8042174992369799E-6</v>
      </c>
      <c r="P87" t="s">
        <v>428</v>
      </c>
    </row>
    <row r="88" spans="1:16" x14ac:dyDescent="0.35">
      <c r="A88">
        <v>2017</v>
      </c>
      <c r="B88">
        <v>7</v>
      </c>
      <c r="C88" t="s">
        <v>449</v>
      </c>
      <c r="D88">
        <v>24015</v>
      </c>
      <c r="E88" t="s">
        <v>611</v>
      </c>
      <c r="F88" t="s">
        <v>322</v>
      </c>
      <c r="G88" t="s">
        <v>788</v>
      </c>
      <c r="H88">
        <v>2260006035</v>
      </c>
      <c r="I88" t="s">
        <v>789</v>
      </c>
      <c r="J88" t="s">
        <v>428</v>
      </c>
      <c r="K88" t="s">
        <v>773</v>
      </c>
      <c r="L88" t="s">
        <v>779</v>
      </c>
      <c r="M88" s="8">
        <v>1.8842324109980001E-5</v>
      </c>
      <c r="N88" s="8">
        <v>6.7964892025429404E-7</v>
      </c>
      <c r="O88" s="8">
        <v>6.6357640207570498E-5</v>
      </c>
      <c r="P88" t="s">
        <v>428</v>
      </c>
    </row>
    <row r="89" spans="1:16" x14ac:dyDescent="0.35">
      <c r="A89">
        <v>2017</v>
      </c>
      <c r="B89">
        <v>7</v>
      </c>
      <c r="C89" t="s">
        <v>449</v>
      </c>
      <c r="D89">
        <v>24015</v>
      </c>
      <c r="E89" t="s">
        <v>611</v>
      </c>
      <c r="F89" t="s">
        <v>322</v>
      </c>
      <c r="G89" t="s">
        <v>788</v>
      </c>
      <c r="H89">
        <v>2260007005</v>
      </c>
      <c r="I89" t="s">
        <v>789</v>
      </c>
      <c r="J89" t="s">
        <v>429</v>
      </c>
      <c r="K89" t="s">
        <v>780</v>
      </c>
      <c r="L89" t="s">
        <v>800</v>
      </c>
      <c r="M89" s="8">
        <v>1.0505935900306799E-4</v>
      </c>
      <c r="N89" s="8">
        <v>2.3486658449201101E-6</v>
      </c>
      <c r="O89" s="8">
        <v>4.0882654866436502E-4</v>
      </c>
      <c r="P89" t="s">
        <v>429</v>
      </c>
    </row>
    <row r="90" spans="1:16" x14ac:dyDescent="0.35">
      <c r="A90">
        <v>2017</v>
      </c>
      <c r="B90">
        <v>7</v>
      </c>
      <c r="C90" t="s">
        <v>449</v>
      </c>
      <c r="D90">
        <v>24015</v>
      </c>
      <c r="E90" t="s">
        <v>611</v>
      </c>
      <c r="F90" t="s">
        <v>322</v>
      </c>
      <c r="G90" t="s">
        <v>788</v>
      </c>
      <c r="H90">
        <v>2265001010</v>
      </c>
      <c r="I90" t="s">
        <v>801</v>
      </c>
      <c r="J90" t="s">
        <v>423</v>
      </c>
      <c r="K90" t="s">
        <v>718</v>
      </c>
      <c r="L90" t="s">
        <v>790</v>
      </c>
      <c r="M90" s="8">
        <v>1.50769024257897E-2</v>
      </c>
      <c r="N90" s="8">
        <v>2.2089537233114199E-3</v>
      </c>
      <c r="O90" s="8">
        <v>0.138624131679535</v>
      </c>
      <c r="P90" t="s">
        <v>423</v>
      </c>
    </row>
    <row r="91" spans="1:16" x14ac:dyDescent="0.35">
      <c r="A91">
        <v>2017</v>
      </c>
      <c r="B91">
        <v>7</v>
      </c>
      <c r="C91" t="s">
        <v>449</v>
      </c>
      <c r="D91">
        <v>24015</v>
      </c>
      <c r="E91" t="s">
        <v>611</v>
      </c>
      <c r="F91" t="s">
        <v>322</v>
      </c>
      <c r="G91" t="s">
        <v>788</v>
      </c>
      <c r="H91">
        <v>2265001030</v>
      </c>
      <c r="I91" t="s">
        <v>801</v>
      </c>
      <c r="J91" t="s">
        <v>423</v>
      </c>
      <c r="K91" t="s">
        <v>718</v>
      </c>
      <c r="L91" t="s">
        <v>791</v>
      </c>
      <c r="M91" s="8">
        <v>0.15469834953546499</v>
      </c>
      <c r="N91" s="8">
        <v>1.61997070536017E-2</v>
      </c>
      <c r="O91" s="8">
        <v>1.60521399974823</v>
      </c>
      <c r="P91" t="s">
        <v>423</v>
      </c>
    </row>
    <row r="92" spans="1:16" x14ac:dyDescent="0.35">
      <c r="A92">
        <v>2017</v>
      </c>
      <c r="B92">
        <v>7</v>
      </c>
      <c r="C92" t="s">
        <v>449</v>
      </c>
      <c r="D92">
        <v>24015</v>
      </c>
      <c r="E92" t="s">
        <v>611</v>
      </c>
      <c r="F92" t="s">
        <v>322</v>
      </c>
      <c r="G92" t="s">
        <v>788</v>
      </c>
      <c r="H92">
        <v>2265001050</v>
      </c>
      <c r="I92" t="s">
        <v>801</v>
      </c>
      <c r="J92" t="s">
        <v>423</v>
      </c>
      <c r="K92" t="s">
        <v>718</v>
      </c>
      <c r="L92" t="s">
        <v>802</v>
      </c>
      <c r="M92" s="8">
        <v>8.8564236050388007E-3</v>
      </c>
      <c r="N92" s="8">
        <v>2.9339024331420699E-3</v>
      </c>
      <c r="O92" s="8">
        <v>0.44058375060558302</v>
      </c>
      <c r="P92" t="s">
        <v>423</v>
      </c>
    </row>
    <row r="93" spans="1:16" x14ac:dyDescent="0.35">
      <c r="A93">
        <v>2017</v>
      </c>
      <c r="B93">
        <v>7</v>
      </c>
      <c r="C93" t="s">
        <v>449</v>
      </c>
      <c r="D93">
        <v>24015</v>
      </c>
      <c r="E93" t="s">
        <v>611</v>
      </c>
      <c r="F93" t="s">
        <v>322</v>
      </c>
      <c r="G93" t="s">
        <v>788</v>
      </c>
      <c r="H93">
        <v>2265001060</v>
      </c>
      <c r="I93" t="s">
        <v>801</v>
      </c>
      <c r="J93" t="s">
        <v>423</v>
      </c>
      <c r="K93" t="s">
        <v>718</v>
      </c>
      <c r="L93" t="s">
        <v>719</v>
      </c>
      <c r="M93" s="8">
        <v>1.39099234293099E-2</v>
      </c>
      <c r="N93" s="8">
        <v>4.4352060649544001E-3</v>
      </c>
      <c r="O93" s="8">
        <v>0.40238504111766799</v>
      </c>
      <c r="P93" t="s">
        <v>423</v>
      </c>
    </row>
    <row r="94" spans="1:16" x14ac:dyDescent="0.35">
      <c r="A94">
        <v>2017</v>
      </c>
      <c r="B94">
        <v>7</v>
      </c>
      <c r="C94" t="s">
        <v>449</v>
      </c>
      <c r="D94">
        <v>24015</v>
      </c>
      <c r="E94" t="s">
        <v>611</v>
      </c>
      <c r="F94" t="s">
        <v>322</v>
      </c>
      <c r="G94" t="s">
        <v>788</v>
      </c>
      <c r="H94">
        <v>2265002003</v>
      </c>
      <c r="I94" t="s">
        <v>801</v>
      </c>
      <c r="J94" t="s">
        <v>424</v>
      </c>
      <c r="K94" t="s">
        <v>720</v>
      </c>
      <c r="L94" t="s">
        <v>721</v>
      </c>
      <c r="M94" s="8">
        <v>1.4559231179589501E-4</v>
      </c>
      <c r="N94" s="8">
        <v>6.7301431045052595E-5</v>
      </c>
      <c r="O94" s="8">
        <v>7.2039132937788998E-3</v>
      </c>
      <c r="P94" t="s">
        <v>424</v>
      </c>
    </row>
    <row r="95" spans="1:16" x14ac:dyDescent="0.35">
      <c r="A95">
        <v>2017</v>
      </c>
      <c r="B95">
        <v>7</v>
      </c>
      <c r="C95" t="s">
        <v>449</v>
      </c>
      <c r="D95">
        <v>24015</v>
      </c>
      <c r="E95" t="s">
        <v>611</v>
      </c>
      <c r="F95" t="s">
        <v>322</v>
      </c>
      <c r="G95" t="s">
        <v>788</v>
      </c>
      <c r="H95">
        <v>2265002006</v>
      </c>
      <c r="I95" t="s">
        <v>801</v>
      </c>
      <c r="J95" t="s">
        <v>424</v>
      </c>
      <c r="K95" t="s">
        <v>720</v>
      </c>
      <c r="L95" t="s">
        <v>722</v>
      </c>
      <c r="M95" s="8">
        <v>1.3646385541576899E-6</v>
      </c>
      <c r="N95" s="8">
        <v>4.2224726826134402E-7</v>
      </c>
      <c r="O95" s="8">
        <v>6.3961953856050995E-5</v>
      </c>
      <c r="P95" t="s">
        <v>424</v>
      </c>
    </row>
    <row r="96" spans="1:16" x14ac:dyDescent="0.35">
      <c r="A96">
        <v>2017</v>
      </c>
      <c r="B96">
        <v>7</v>
      </c>
      <c r="C96" t="s">
        <v>449</v>
      </c>
      <c r="D96">
        <v>24015</v>
      </c>
      <c r="E96" t="s">
        <v>611</v>
      </c>
      <c r="F96" t="s">
        <v>322</v>
      </c>
      <c r="G96" t="s">
        <v>788</v>
      </c>
      <c r="H96">
        <v>2265002009</v>
      </c>
      <c r="I96" t="s">
        <v>801</v>
      </c>
      <c r="J96" t="s">
        <v>424</v>
      </c>
      <c r="K96" t="s">
        <v>720</v>
      </c>
      <c r="L96" t="s">
        <v>723</v>
      </c>
      <c r="M96" s="8">
        <v>3.6410412479881399E-4</v>
      </c>
      <c r="N96" s="8">
        <v>1.05294177046744E-4</v>
      </c>
      <c r="O96" s="8">
        <v>1.24590571504086E-2</v>
      </c>
      <c r="P96" t="s">
        <v>424</v>
      </c>
    </row>
    <row r="97" spans="1:16" x14ac:dyDescent="0.35">
      <c r="A97">
        <v>2017</v>
      </c>
      <c r="B97">
        <v>7</v>
      </c>
      <c r="C97" t="s">
        <v>449</v>
      </c>
      <c r="D97">
        <v>24015</v>
      </c>
      <c r="E97" t="s">
        <v>611</v>
      </c>
      <c r="F97" t="s">
        <v>322</v>
      </c>
      <c r="G97" t="s">
        <v>788</v>
      </c>
      <c r="H97">
        <v>2265002015</v>
      </c>
      <c r="I97" t="s">
        <v>801</v>
      </c>
      <c r="J97" t="s">
        <v>424</v>
      </c>
      <c r="K97" t="s">
        <v>720</v>
      </c>
      <c r="L97" t="s">
        <v>724</v>
      </c>
      <c r="M97" s="8">
        <v>2.48632702636087E-4</v>
      </c>
      <c r="N97" s="8">
        <v>1.00914225185988E-4</v>
      </c>
      <c r="O97" s="8">
        <v>1.2923442060127899E-2</v>
      </c>
      <c r="P97" t="s">
        <v>424</v>
      </c>
    </row>
    <row r="98" spans="1:16" x14ac:dyDescent="0.35">
      <c r="A98">
        <v>2017</v>
      </c>
      <c r="B98">
        <v>7</v>
      </c>
      <c r="C98" t="s">
        <v>449</v>
      </c>
      <c r="D98">
        <v>24015</v>
      </c>
      <c r="E98" t="s">
        <v>611</v>
      </c>
      <c r="F98" t="s">
        <v>322</v>
      </c>
      <c r="G98" t="s">
        <v>788</v>
      </c>
      <c r="H98">
        <v>2265002021</v>
      </c>
      <c r="I98" t="s">
        <v>801</v>
      </c>
      <c r="J98" t="s">
        <v>424</v>
      </c>
      <c r="K98" t="s">
        <v>720</v>
      </c>
      <c r="L98" t="s">
        <v>726</v>
      </c>
      <c r="M98" s="8">
        <v>6.6151868955444104E-4</v>
      </c>
      <c r="N98" s="8">
        <v>2.1380878752097501E-4</v>
      </c>
      <c r="O98" s="8">
        <v>2.74236830882728E-2</v>
      </c>
      <c r="P98" t="s">
        <v>424</v>
      </c>
    </row>
    <row r="99" spans="1:16" x14ac:dyDescent="0.35">
      <c r="A99">
        <v>2017</v>
      </c>
      <c r="B99">
        <v>7</v>
      </c>
      <c r="C99" t="s">
        <v>449</v>
      </c>
      <c r="D99">
        <v>24015</v>
      </c>
      <c r="E99" t="s">
        <v>611</v>
      </c>
      <c r="F99" t="s">
        <v>322</v>
      </c>
      <c r="G99" t="s">
        <v>788</v>
      </c>
      <c r="H99">
        <v>2265002024</v>
      </c>
      <c r="I99" t="s">
        <v>801</v>
      </c>
      <c r="J99" t="s">
        <v>424</v>
      </c>
      <c r="K99" t="s">
        <v>720</v>
      </c>
      <c r="L99" t="s">
        <v>727</v>
      </c>
      <c r="M99" s="8">
        <v>2.6129552855636001E-4</v>
      </c>
      <c r="N99" s="8">
        <v>8.5525549366138903E-5</v>
      </c>
      <c r="O99" s="8">
        <v>1.1717347195371999E-2</v>
      </c>
      <c r="P99" t="s">
        <v>424</v>
      </c>
    </row>
    <row r="100" spans="1:16" x14ac:dyDescent="0.35">
      <c r="A100">
        <v>2017</v>
      </c>
      <c r="B100">
        <v>7</v>
      </c>
      <c r="C100" t="s">
        <v>449</v>
      </c>
      <c r="D100">
        <v>24015</v>
      </c>
      <c r="E100" t="s">
        <v>611</v>
      </c>
      <c r="F100" t="s">
        <v>322</v>
      </c>
      <c r="G100" t="s">
        <v>788</v>
      </c>
      <c r="H100">
        <v>2265002027</v>
      </c>
      <c r="I100" t="s">
        <v>801</v>
      </c>
      <c r="J100" t="s">
        <v>424</v>
      </c>
      <c r="K100" t="s">
        <v>720</v>
      </c>
      <c r="L100" t="s">
        <v>728</v>
      </c>
      <c r="M100" s="8">
        <v>1.31499786286682E-5</v>
      </c>
      <c r="N100" s="8">
        <v>4.4158834953122997E-6</v>
      </c>
      <c r="O100" s="8">
        <v>5.7346453104400996E-4</v>
      </c>
      <c r="P100" t="s">
        <v>424</v>
      </c>
    </row>
    <row r="101" spans="1:16" x14ac:dyDescent="0.35">
      <c r="A101">
        <v>2017</v>
      </c>
      <c r="B101">
        <v>7</v>
      </c>
      <c r="C101" t="s">
        <v>449</v>
      </c>
      <c r="D101">
        <v>24015</v>
      </c>
      <c r="E101" t="s">
        <v>611</v>
      </c>
      <c r="F101" t="s">
        <v>322</v>
      </c>
      <c r="G101" t="s">
        <v>788</v>
      </c>
      <c r="H101">
        <v>2265002030</v>
      </c>
      <c r="I101" t="s">
        <v>801</v>
      </c>
      <c r="J101" t="s">
        <v>424</v>
      </c>
      <c r="K101" t="s">
        <v>720</v>
      </c>
      <c r="L101" t="s">
        <v>729</v>
      </c>
      <c r="M101" s="8">
        <v>4.7189326829766298E-4</v>
      </c>
      <c r="N101" s="8">
        <v>2.1322731481632199E-4</v>
      </c>
      <c r="O101" s="8">
        <v>2.1097469609230798E-2</v>
      </c>
      <c r="P101" t="s">
        <v>424</v>
      </c>
    </row>
    <row r="102" spans="1:16" x14ac:dyDescent="0.35">
      <c r="A102">
        <v>2017</v>
      </c>
      <c r="B102">
        <v>7</v>
      </c>
      <c r="C102" t="s">
        <v>449</v>
      </c>
      <c r="D102">
        <v>24015</v>
      </c>
      <c r="E102" t="s">
        <v>611</v>
      </c>
      <c r="F102" t="s">
        <v>322</v>
      </c>
      <c r="G102" t="s">
        <v>788</v>
      </c>
      <c r="H102">
        <v>2265002033</v>
      </c>
      <c r="I102" t="s">
        <v>801</v>
      </c>
      <c r="J102" t="s">
        <v>424</v>
      </c>
      <c r="K102" t="s">
        <v>720</v>
      </c>
      <c r="L102" t="s">
        <v>730</v>
      </c>
      <c r="M102" s="8">
        <v>2.5559140192399398E-4</v>
      </c>
      <c r="N102" s="8">
        <v>1.6679331383784299E-4</v>
      </c>
      <c r="O102" s="8">
        <v>6.7722590174526002E-3</v>
      </c>
      <c r="P102" t="s">
        <v>424</v>
      </c>
    </row>
    <row r="103" spans="1:16" x14ac:dyDescent="0.35">
      <c r="A103">
        <v>2017</v>
      </c>
      <c r="B103">
        <v>7</v>
      </c>
      <c r="C103" t="s">
        <v>449</v>
      </c>
      <c r="D103">
        <v>24015</v>
      </c>
      <c r="E103" t="s">
        <v>611</v>
      </c>
      <c r="F103" t="s">
        <v>322</v>
      </c>
      <c r="G103" t="s">
        <v>788</v>
      </c>
      <c r="H103">
        <v>2265002039</v>
      </c>
      <c r="I103" t="s">
        <v>801</v>
      </c>
      <c r="J103" t="s">
        <v>424</v>
      </c>
      <c r="K103" t="s">
        <v>720</v>
      </c>
      <c r="L103" t="s">
        <v>732</v>
      </c>
      <c r="M103" s="8">
        <v>1.0111853271155299E-3</v>
      </c>
      <c r="N103" s="8">
        <v>3.7206314300419801E-4</v>
      </c>
      <c r="O103" s="8">
        <v>5.24985399097204E-2</v>
      </c>
      <c r="P103" t="s">
        <v>424</v>
      </c>
    </row>
    <row r="104" spans="1:16" x14ac:dyDescent="0.35">
      <c r="A104">
        <v>2017</v>
      </c>
      <c r="B104">
        <v>7</v>
      </c>
      <c r="C104" t="s">
        <v>449</v>
      </c>
      <c r="D104">
        <v>24015</v>
      </c>
      <c r="E104" t="s">
        <v>611</v>
      </c>
      <c r="F104" t="s">
        <v>322</v>
      </c>
      <c r="G104" t="s">
        <v>788</v>
      </c>
      <c r="H104">
        <v>2265002042</v>
      </c>
      <c r="I104" t="s">
        <v>801</v>
      </c>
      <c r="J104" t="s">
        <v>424</v>
      </c>
      <c r="K104" t="s">
        <v>720</v>
      </c>
      <c r="L104" t="s">
        <v>733</v>
      </c>
      <c r="M104" s="8">
        <v>7.9645350695045603E-4</v>
      </c>
      <c r="N104" s="8">
        <v>1.9288438488729301E-4</v>
      </c>
      <c r="O104" s="8">
        <v>2.4498527403920899E-2</v>
      </c>
      <c r="P104" t="s">
        <v>424</v>
      </c>
    </row>
    <row r="105" spans="1:16" x14ac:dyDescent="0.35">
      <c r="A105">
        <v>2017</v>
      </c>
      <c r="B105">
        <v>7</v>
      </c>
      <c r="C105" t="s">
        <v>449</v>
      </c>
      <c r="D105">
        <v>24015</v>
      </c>
      <c r="E105" t="s">
        <v>611</v>
      </c>
      <c r="F105" t="s">
        <v>322</v>
      </c>
      <c r="G105" t="s">
        <v>788</v>
      </c>
      <c r="H105">
        <v>2265002045</v>
      </c>
      <c r="I105" t="s">
        <v>801</v>
      </c>
      <c r="J105" t="s">
        <v>424</v>
      </c>
      <c r="K105" t="s">
        <v>720</v>
      </c>
      <c r="L105" t="s">
        <v>734</v>
      </c>
      <c r="M105" s="8">
        <v>4.1241231087063602E-5</v>
      </c>
      <c r="N105" s="8">
        <v>6.0417733948270298E-5</v>
      </c>
      <c r="O105" s="8">
        <v>1.12912997428793E-3</v>
      </c>
      <c r="P105" t="s">
        <v>424</v>
      </c>
    </row>
    <row r="106" spans="1:16" x14ac:dyDescent="0.35">
      <c r="A106">
        <v>2017</v>
      </c>
      <c r="B106">
        <v>7</v>
      </c>
      <c r="C106" t="s">
        <v>449</v>
      </c>
      <c r="D106">
        <v>24015</v>
      </c>
      <c r="E106" t="s">
        <v>611</v>
      </c>
      <c r="F106" t="s">
        <v>322</v>
      </c>
      <c r="G106" t="s">
        <v>788</v>
      </c>
      <c r="H106">
        <v>2265002054</v>
      </c>
      <c r="I106" t="s">
        <v>801</v>
      </c>
      <c r="J106" t="s">
        <v>424</v>
      </c>
      <c r="K106" t="s">
        <v>720</v>
      </c>
      <c r="L106" t="s">
        <v>737</v>
      </c>
      <c r="M106" s="8">
        <v>7.0724762423424195E-5</v>
      </c>
      <c r="N106" s="8">
        <v>3.0379244435607699E-5</v>
      </c>
      <c r="O106" s="8">
        <v>3.2414898741990302E-3</v>
      </c>
      <c r="P106" t="s">
        <v>424</v>
      </c>
    </row>
    <row r="107" spans="1:16" x14ac:dyDescent="0.35">
      <c r="A107">
        <v>2017</v>
      </c>
      <c r="B107">
        <v>7</v>
      </c>
      <c r="C107" t="s">
        <v>449</v>
      </c>
      <c r="D107">
        <v>24015</v>
      </c>
      <c r="E107" t="s">
        <v>611</v>
      </c>
      <c r="F107" t="s">
        <v>322</v>
      </c>
      <c r="G107" t="s">
        <v>788</v>
      </c>
      <c r="H107">
        <v>2265002057</v>
      </c>
      <c r="I107" t="s">
        <v>801</v>
      </c>
      <c r="J107" t="s">
        <v>424</v>
      </c>
      <c r="K107" t="s">
        <v>720</v>
      </c>
      <c r="L107" t="s">
        <v>738</v>
      </c>
      <c r="M107" s="8">
        <v>2.96163820479034E-5</v>
      </c>
      <c r="N107" s="8">
        <v>5.27986994711682E-5</v>
      </c>
      <c r="O107" s="8">
        <v>7.8456004848703699E-4</v>
      </c>
      <c r="P107" t="s">
        <v>424</v>
      </c>
    </row>
    <row r="108" spans="1:16" x14ac:dyDescent="0.35">
      <c r="A108">
        <v>2017</v>
      </c>
      <c r="B108">
        <v>7</v>
      </c>
      <c r="C108" t="s">
        <v>449</v>
      </c>
      <c r="D108">
        <v>24015</v>
      </c>
      <c r="E108" t="s">
        <v>611</v>
      </c>
      <c r="F108" t="s">
        <v>322</v>
      </c>
      <c r="G108" t="s">
        <v>788</v>
      </c>
      <c r="H108">
        <v>2265002060</v>
      </c>
      <c r="I108" t="s">
        <v>801</v>
      </c>
      <c r="J108" t="s">
        <v>424</v>
      </c>
      <c r="K108" t="s">
        <v>720</v>
      </c>
      <c r="L108" t="s">
        <v>739</v>
      </c>
      <c r="M108" s="8">
        <v>2.5848940857997601E-5</v>
      </c>
      <c r="N108" s="8">
        <v>5.9468967265274801E-5</v>
      </c>
      <c r="O108" s="8">
        <v>7.4316273094154905E-4</v>
      </c>
      <c r="P108" t="s">
        <v>424</v>
      </c>
    </row>
    <row r="109" spans="1:16" x14ac:dyDescent="0.35">
      <c r="A109">
        <v>2017</v>
      </c>
      <c r="B109">
        <v>7</v>
      </c>
      <c r="C109" t="s">
        <v>449</v>
      </c>
      <c r="D109">
        <v>24015</v>
      </c>
      <c r="E109" t="s">
        <v>611</v>
      </c>
      <c r="F109" t="s">
        <v>322</v>
      </c>
      <c r="G109" t="s">
        <v>788</v>
      </c>
      <c r="H109">
        <v>2265002066</v>
      </c>
      <c r="I109" t="s">
        <v>801</v>
      </c>
      <c r="J109" t="s">
        <v>424</v>
      </c>
      <c r="K109" t="s">
        <v>720</v>
      </c>
      <c r="L109" t="s">
        <v>740</v>
      </c>
      <c r="M109" s="8">
        <v>3.1985934153655498E-4</v>
      </c>
      <c r="N109" s="8">
        <v>1.1856976561830399E-4</v>
      </c>
      <c r="O109" s="8">
        <v>1.7652052454650399E-2</v>
      </c>
      <c r="P109" t="s">
        <v>424</v>
      </c>
    </row>
    <row r="110" spans="1:16" x14ac:dyDescent="0.35">
      <c r="A110">
        <v>2017</v>
      </c>
      <c r="B110">
        <v>7</v>
      </c>
      <c r="C110" t="s">
        <v>449</v>
      </c>
      <c r="D110">
        <v>24015</v>
      </c>
      <c r="E110" t="s">
        <v>611</v>
      </c>
      <c r="F110" t="s">
        <v>322</v>
      </c>
      <c r="G110" t="s">
        <v>788</v>
      </c>
      <c r="H110">
        <v>2265002072</v>
      </c>
      <c r="I110" t="s">
        <v>801</v>
      </c>
      <c r="J110" t="s">
        <v>424</v>
      </c>
      <c r="K110" t="s">
        <v>720</v>
      </c>
      <c r="L110" t="s">
        <v>742</v>
      </c>
      <c r="M110" s="8">
        <v>2.3640191085405599E-4</v>
      </c>
      <c r="N110" s="8">
        <v>2.4727578784222698E-4</v>
      </c>
      <c r="O110" s="8">
        <v>8.7905063992366195E-3</v>
      </c>
      <c r="P110" t="s">
        <v>424</v>
      </c>
    </row>
    <row r="111" spans="1:16" x14ac:dyDescent="0.35">
      <c r="A111">
        <v>2017</v>
      </c>
      <c r="B111">
        <v>7</v>
      </c>
      <c r="C111" t="s">
        <v>449</v>
      </c>
      <c r="D111">
        <v>24015</v>
      </c>
      <c r="E111" t="s">
        <v>611</v>
      </c>
      <c r="F111" t="s">
        <v>322</v>
      </c>
      <c r="G111" t="s">
        <v>788</v>
      </c>
      <c r="H111">
        <v>2265002078</v>
      </c>
      <c r="I111" t="s">
        <v>801</v>
      </c>
      <c r="J111" t="s">
        <v>424</v>
      </c>
      <c r="K111" t="s">
        <v>720</v>
      </c>
      <c r="L111" t="s">
        <v>744</v>
      </c>
      <c r="M111" s="8">
        <v>1.4583213166474701E-4</v>
      </c>
      <c r="N111" s="8">
        <v>3.9378792280331301E-5</v>
      </c>
      <c r="O111" s="8">
        <v>4.2757117771543597E-3</v>
      </c>
      <c r="P111" t="s">
        <v>424</v>
      </c>
    </row>
    <row r="112" spans="1:16" x14ac:dyDescent="0.35">
      <c r="A112">
        <v>2017</v>
      </c>
      <c r="B112">
        <v>7</v>
      </c>
      <c r="C112" t="s">
        <v>449</v>
      </c>
      <c r="D112">
        <v>24015</v>
      </c>
      <c r="E112" t="s">
        <v>611</v>
      </c>
      <c r="F112" t="s">
        <v>322</v>
      </c>
      <c r="G112" t="s">
        <v>788</v>
      </c>
      <c r="H112">
        <v>2265002081</v>
      </c>
      <c r="I112" t="s">
        <v>801</v>
      </c>
      <c r="J112" t="s">
        <v>424</v>
      </c>
      <c r="K112" t="s">
        <v>720</v>
      </c>
      <c r="L112" t="s">
        <v>745</v>
      </c>
      <c r="M112" s="8">
        <v>7.3638541794651707E-5</v>
      </c>
      <c r="N112" s="8">
        <v>1.1967204954998999E-4</v>
      </c>
      <c r="O112" s="8">
        <v>1.7128689505625501E-3</v>
      </c>
      <c r="P112" t="s">
        <v>424</v>
      </c>
    </row>
    <row r="113" spans="1:16" x14ac:dyDescent="0.35">
      <c r="A113">
        <v>2017</v>
      </c>
      <c r="B113">
        <v>7</v>
      </c>
      <c r="C113" t="s">
        <v>449</v>
      </c>
      <c r="D113">
        <v>24015</v>
      </c>
      <c r="E113" t="s">
        <v>611</v>
      </c>
      <c r="F113" t="s">
        <v>322</v>
      </c>
      <c r="G113" t="s">
        <v>788</v>
      </c>
      <c r="H113">
        <v>2265003010</v>
      </c>
      <c r="I113" t="s">
        <v>801</v>
      </c>
      <c r="J113" t="s">
        <v>425</v>
      </c>
      <c r="K113" t="s">
        <v>746</v>
      </c>
      <c r="L113" t="s">
        <v>747</v>
      </c>
      <c r="M113" s="8">
        <v>6.7852706854409895E-4</v>
      </c>
      <c r="N113" s="8">
        <v>7.32965243514627E-4</v>
      </c>
      <c r="O113" s="8">
        <v>2.3507846053689701E-2</v>
      </c>
      <c r="P113" t="s">
        <v>425</v>
      </c>
    </row>
    <row r="114" spans="1:16" x14ac:dyDescent="0.35">
      <c r="A114">
        <v>2017</v>
      </c>
      <c r="B114">
        <v>7</v>
      </c>
      <c r="C114" t="s">
        <v>449</v>
      </c>
      <c r="D114">
        <v>24015</v>
      </c>
      <c r="E114" t="s">
        <v>611</v>
      </c>
      <c r="F114" t="s">
        <v>322</v>
      </c>
      <c r="G114" t="s">
        <v>788</v>
      </c>
      <c r="H114">
        <v>2265003020</v>
      </c>
      <c r="I114" t="s">
        <v>801</v>
      </c>
      <c r="J114" t="s">
        <v>425</v>
      </c>
      <c r="K114" t="s">
        <v>746</v>
      </c>
      <c r="L114" t="s">
        <v>748</v>
      </c>
      <c r="M114" s="8">
        <v>4.9449669512568995E-4</v>
      </c>
      <c r="N114" s="8">
        <v>1.20774036622606E-3</v>
      </c>
      <c r="O114" s="8">
        <v>1.44933529663831E-2</v>
      </c>
      <c r="P114" t="s">
        <v>425</v>
      </c>
    </row>
    <row r="115" spans="1:16" x14ac:dyDescent="0.35">
      <c r="A115">
        <v>2017</v>
      </c>
      <c r="B115">
        <v>7</v>
      </c>
      <c r="C115" t="s">
        <v>449</v>
      </c>
      <c r="D115">
        <v>24015</v>
      </c>
      <c r="E115" t="s">
        <v>611</v>
      </c>
      <c r="F115" t="s">
        <v>322</v>
      </c>
      <c r="G115" t="s">
        <v>788</v>
      </c>
      <c r="H115">
        <v>2265003030</v>
      </c>
      <c r="I115" t="s">
        <v>801</v>
      </c>
      <c r="J115" t="s">
        <v>425</v>
      </c>
      <c r="K115" t="s">
        <v>746</v>
      </c>
      <c r="L115" t="s">
        <v>749</v>
      </c>
      <c r="M115" s="8">
        <v>4.0740859624577302E-4</v>
      </c>
      <c r="N115" s="8">
        <v>2.44975493842503E-4</v>
      </c>
      <c r="O115" s="8">
        <v>1.7507536336779601E-2</v>
      </c>
      <c r="P115" t="s">
        <v>425</v>
      </c>
    </row>
    <row r="116" spans="1:16" x14ac:dyDescent="0.35">
      <c r="A116">
        <v>2017</v>
      </c>
      <c r="B116">
        <v>7</v>
      </c>
      <c r="C116" t="s">
        <v>449</v>
      </c>
      <c r="D116">
        <v>24015</v>
      </c>
      <c r="E116" t="s">
        <v>611</v>
      </c>
      <c r="F116" t="s">
        <v>322</v>
      </c>
      <c r="G116" t="s">
        <v>788</v>
      </c>
      <c r="H116">
        <v>2265003040</v>
      </c>
      <c r="I116" t="s">
        <v>801</v>
      </c>
      <c r="J116" t="s">
        <v>425</v>
      </c>
      <c r="K116" t="s">
        <v>746</v>
      </c>
      <c r="L116" t="s">
        <v>750</v>
      </c>
      <c r="M116" s="8">
        <v>1.69918891396037E-3</v>
      </c>
      <c r="N116" s="8">
        <v>4.9903142644325304E-4</v>
      </c>
      <c r="O116" s="8">
        <v>5.4228410124778699E-2</v>
      </c>
      <c r="P116" t="s">
        <v>425</v>
      </c>
    </row>
    <row r="117" spans="1:16" x14ac:dyDescent="0.35">
      <c r="A117">
        <v>2017</v>
      </c>
      <c r="B117">
        <v>7</v>
      </c>
      <c r="C117" t="s">
        <v>449</v>
      </c>
      <c r="D117">
        <v>24015</v>
      </c>
      <c r="E117" t="s">
        <v>611</v>
      </c>
      <c r="F117" t="s">
        <v>322</v>
      </c>
      <c r="G117" t="s">
        <v>788</v>
      </c>
      <c r="H117">
        <v>2265003050</v>
      </c>
      <c r="I117" t="s">
        <v>801</v>
      </c>
      <c r="J117" t="s">
        <v>425</v>
      </c>
      <c r="K117" t="s">
        <v>746</v>
      </c>
      <c r="L117" t="s">
        <v>751</v>
      </c>
      <c r="M117" s="8">
        <v>4.3846769308686403E-5</v>
      </c>
      <c r="N117" s="8">
        <v>4.0330433876079001E-5</v>
      </c>
      <c r="O117" s="8">
        <v>1.7514337960165001E-3</v>
      </c>
      <c r="P117" t="s">
        <v>425</v>
      </c>
    </row>
    <row r="118" spans="1:16" x14ac:dyDescent="0.35">
      <c r="A118">
        <v>2017</v>
      </c>
      <c r="B118">
        <v>7</v>
      </c>
      <c r="C118" t="s">
        <v>449</v>
      </c>
      <c r="D118">
        <v>24015</v>
      </c>
      <c r="E118" t="s">
        <v>611</v>
      </c>
      <c r="F118" t="s">
        <v>322</v>
      </c>
      <c r="G118" t="s">
        <v>788</v>
      </c>
      <c r="H118">
        <v>2265003060</v>
      </c>
      <c r="I118" t="s">
        <v>801</v>
      </c>
      <c r="J118" t="s">
        <v>425</v>
      </c>
      <c r="K118" t="s">
        <v>746</v>
      </c>
      <c r="L118" t="s">
        <v>752</v>
      </c>
      <c r="M118" s="8">
        <v>4.0270130057251697E-5</v>
      </c>
      <c r="N118" s="8">
        <v>1.3277331618155599E-5</v>
      </c>
      <c r="O118" s="8">
        <v>2.0683684269897601E-3</v>
      </c>
      <c r="P118" t="s">
        <v>425</v>
      </c>
    </row>
    <row r="119" spans="1:16" x14ac:dyDescent="0.35">
      <c r="A119">
        <v>2017</v>
      </c>
      <c r="B119">
        <v>7</v>
      </c>
      <c r="C119" t="s">
        <v>449</v>
      </c>
      <c r="D119">
        <v>24015</v>
      </c>
      <c r="E119" t="s">
        <v>611</v>
      </c>
      <c r="F119" t="s">
        <v>322</v>
      </c>
      <c r="G119" t="s">
        <v>788</v>
      </c>
      <c r="H119">
        <v>2265003070</v>
      </c>
      <c r="I119" t="s">
        <v>801</v>
      </c>
      <c r="J119" t="s">
        <v>425</v>
      </c>
      <c r="K119" t="s">
        <v>746</v>
      </c>
      <c r="L119" t="s">
        <v>753</v>
      </c>
      <c r="M119" s="8">
        <v>3.3054996976034097E-5</v>
      </c>
      <c r="N119" s="8">
        <v>8.9241440946352695E-5</v>
      </c>
      <c r="O119" s="8">
        <v>1.0038907348643999E-3</v>
      </c>
      <c r="P119" t="s">
        <v>425</v>
      </c>
    </row>
    <row r="120" spans="1:16" x14ac:dyDescent="0.35">
      <c r="A120">
        <v>2017</v>
      </c>
      <c r="B120">
        <v>7</v>
      </c>
      <c r="C120" t="s">
        <v>449</v>
      </c>
      <c r="D120">
        <v>24015</v>
      </c>
      <c r="E120" t="s">
        <v>611</v>
      </c>
      <c r="F120" t="s">
        <v>322</v>
      </c>
      <c r="G120" t="s">
        <v>788</v>
      </c>
      <c r="H120">
        <v>2265004010</v>
      </c>
      <c r="I120" t="s">
        <v>801</v>
      </c>
      <c r="J120" t="s">
        <v>426</v>
      </c>
      <c r="K120" t="s">
        <v>754</v>
      </c>
      <c r="L120" t="s">
        <v>803</v>
      </c>
      <c r="M120" s="8">
        <v>3.4018406401678199E-2</v>
      </c>
      <c r="N120" s="8">
        <v>4.2209590319544103E-3</v>
      </c>
      <c r="O120" s="8">
        <v>0.40004299581050901</v>
      </c>
      <c r="P120" t="s">
        <v>426</v>
      </c>
    </row>
    <row r="121" spans="1:16" x14ac:dyDescent="0.35">
      <c r="A121">
        <v>2017</v>
      </c>
      <c r="B121">
        <v>7</v>
      </c>
      <c r="C121" t="s">
        <v>449</v>
      </c>
      <c r="D121">
        <v>24015</v>
      </c>
      <c r="E121" t="s">
        <v>611</v>
      </c>
      <c r="F121" t="s">
        <v>322</v>
      </c>
      <c r="G121" t="s">
        <v>788</v>
      </c>
      <c r="H121">
        <v>2265004011</v>
      </c>
      <c r="I121" t="s">
        <v>801</v>
      </c>
      <c r="J121" t="s">
        <v>426</v>
      </c>
      <c r="K121" t="s">
        <v>754</v>
      </c>
      <c r="L121" t="s">
        <v>804</v>
      </c>
      <c r="M121" s="8">
        <v>8.5028754988343298E-3</v>
      </c>
      <c r="N121" s="8">
        <v>1.4316639280878001E-3</v>
      </c>
      <c r="O121" s="8">
        <v>0.13835395500063899</v>
      </c>
      <c r="P121" t="s">
        <v>426</v>
      </c>
    </row>
    <row r="122" spans="1:16" x14ac:dyDescent="0.35">
      <c r="A122">
        <v>2017</v>
      </c>
      <c r="B122">
        <v>7</v>
      </c>
      <c r="C122" t="s">
        <v>449</v>
      </c>
      <c r="D122">
        <v>24015</v>
      </c>
      <c r="E122" t="s">
        <v>611</v>
      </c>
      <c r="F122" t="s">
        <v>322</v>
      </c>
      <c r="G122" t="s">
        <v>788</v>
      </c>
      <c r="H122">
        <v>2265004015</v>
      </c>
      <c r="I122" t="s">
        <v>801</v>
      </c>
      <c r="J122" t="s">
        <v>426</v>
      </c>
      <c r="K122" t="s">
        <v>754</v>
      </c>
      <c r="L122" t="s">
        <v>792</v>
      </c>
      <c r="M122" s="8">
        <v>3.0519124120473901E-3</v>
      </c>
      <c r="N122" s="8">
        <v>3.6301896034274299E-4</v>
      </c>
      <c r="O122" s="8">
        <v>3.4406958147883401E-2</v>
      </c>
      <c r="P122" t="s">
        <v>426</v>
      </c>
    </row>
    <row r="123" spans="1:16" x14ac:dyDescent="0.35">
      <c r="A123">
        <v>2017</v>
      </c>
      <c r="B123">
        <v>7</v>
      </c>
      <c r="C123" t="s">
        <v>449</v>
      </c>
      <c r="D123">
        <v>24015</v>
      </c>
      <c r="E123" t="s">
        <v>611</v>
      </c>
      <c r="F123" t="s">
        <v>322</v>
      </c>
      <c r="G123" t="s">
        <v>788</v>
      </c>
      <c r="H123">
        <v>2265004016</v>
      </c>
      <c r="I123" t="s">
        <v>801</v>
      </c>
      <c r="J123" t="s">
        <v>426</v>
      </c>
      <c r="K123" t="s">
        <v>754</v>
      </c>
      <c r="L123" t="s">
        <v>793</v>
      </c>
      <c r="M123" s="8">
        <v>5.9246814312245996E-3</v>
      </c>
      <c r="N123" s="8">
        <v>8.5736595792695902E-4</v>
      </c>
      <c r="O123" s="8">
        <v>8.2537263631820706E-2</v>
      </c>
      <c r="P123" t="s">
        <v>426</v>
      </c>
    </row>
    <row r="124" spans="1:16" x14ac:dyDescent="0.35">
      <c r="A124">
        <v>2017</v>
      </c>
      <c r="B124">
        <v>7</v>
      </c>
      <c r="C124" t="s">
        <v>449</v>
      </c>
      <c r="D124">
        <v>24015</v>
      </c>
      <c r="E124" t="s">
        <v>611</v>
      </c>
      <c r="F124" t="s">
        <v>322</v>
      </c>
      <c r="G124" t="s">
        <v>788</v>
      </c>
      <c r="H124">
        <v>2265004025</v>
      </c>
      <c r="I124" t="s">
        <v>801</v>
      </c>
      <c r="J124" t="s">
        <v>426</v>
      </c>
      <c r="K124" t="s">
        <v>754</v>
      </c>
      <c r="L124" t="s">
        <v>796</v>
      </c>
      <c r="M124" s="8">
        <v>2.1890791754230999E-4</v>
      </c>
      <c r="N124" s="8">
        <v>2.2255308067542501E-5</v>
      </c>
      <c r="O124" s="8">
        <v>2.14359059464186E-3</v>
      </c>
      <c r="P124" t="s">
        <v>426</v>
      </c>
    </row>
    <row r="125" spans="1:16" x14ac:dyDescent="0.35">
      <c r="A125">
        <v>2017</v>
      </c>
      <c r="B125">
        <v>7</v>
      </c>
      <c r="C125" t="s">
        <v>449</v>
      </c>
      <c r="D125">
        <v>24015</v>
      </c>
      <c r="E125" t="s">
        <v>611</v>
      </c>
      <c r="F125" t="s">
        <v>322</v>
      </c>
      <c r="G125" t="s">
        <v>788</v>
      </c>
      <c r="H125">
        <v>2265004026</v>
      </c>
      <c r="I125" t="s">
        <v>801</v>
      </c>
      <c r="J125" t="s">
        <v>426</v>
      </c>
      <c r="K125" t="s">
        <v>754</v>
      </c>
      <c r="L125" t="s">
        <v>797</v>
      </c>
      <c r="M125" s="8">
        <v>2.2860441406180601E-4</v>
      </c>
      <c r="N125" s="8">
        <v>3.2887111046875402E-5</v>
      </c>
      <c r="O125" s="8">
        <v>4.0052648982964499E-3</v>
      </c>
      <c r="P125" t="s">
        <v>426</v>
      </c>
    </row>
    <row r="126" spans="1:16" x14ac:dyDescent="0.35">
      <c r="A126">
        <v>2017</v>
      </c>
      <c r="B126">
        <v>7</v>
      </c>
      <c r="C126" t="s">
        <v>449</v>
      </c>
      <c r="D126">
        <v>24015</v>
      </c>
      <c r="E126" t="s">
        <v>611</v>
      </c>
      <c r="F126" t="s">
        <v>322</v>
      </c>
      <c r="G126" t="s">
        <v>788</v>
      </c>
      <c r="H126">
        <v>2265004030</v>
      </c>
      <c r="I126" t="s">
        <v>801</v>
      </c>
      <c r="J126" t="s">
        <v>426</v>
      </c>
      <c r="K126" t="s">
        <v>754</v>
      </c>
      <c r="L126" t="s">
        <v>798</v>
      </c>
      <c r="M126" s="8">
        <v>2.7702424938524901E-4</v>
      </c>
      <c r="N126" s="8">
        <v>4.2438134187250398E-5</v>
      </c>
      <c r="O126" s="8">
        <v>4.0887037757784102E-3</v>
      </c>
      <c r="P126" t="s">
        <v>426</v>
      </c>
    </row>
    <row r="127" spans="1:16" x14ac:dyDescent="0.35">
      <c r="A127">
        <v>2017</v>
      </c>
      <c r="B127">
        <v>7</v>
      </c>
      <c r="C127" t="s">
        <v>449</v>
      </c>
      <c r="D127">
        <v>24015</v>
      </c>
      <c r="E127" t="s">
        <v>611</v>
      </c>
      <c r="F127" t="s">
        <v>322</v>
      </c>
      <c r="G127" t="s">
        <v>788</v>
      </c>
      <c r="H127">
        <v>2265004031</v>
      </c>
      <c r="I127" t="s">
        <v>801</v>
      </c>
      <c r="J127" t="s">
        <v>426</v>
      </c>
      <c r="K127" t="s">
        <v>754</v>
      </c>
      <c r="L127" t="s">
        <v>755</v>
      </c>
      <c r="M127" s="8">
        <v>5.3737902832153798E-3</v>
      </c>
      <c r="N127" s="8">
        <v>1.5153884887695299E-3</v>
      </c>
      <c r="O127" s="8">
        <v>0.17307493463158599</v>
      </c>
      <c r="P127" t="s">
        <v>426</v>
      </c>
    </row>
    <row r="128" spans="1:16" x14ac:dyDescent="0.35">
      <c r="A128">
        <v>2017</v>
      </c>
      <c r="B128">
        <v>7</v>
      </c>
      <c r="C128" t="s">
        <v>449</v>
      </c>
      <c r="D128">
        <v>24015</v>
      </c>
      <c r="E128" t="s">
        <v>611</v>
      </c>
      <c r="F128" t="s">
        <v>322</v>
      </c>
      <c r="G128" t="s">
        <v>788</v>
      </c>
      <c r="H128">
        <v>2265004035</v>
      </c>
      <c r="I128" t="s">
        <v>801</v>
      </c>
      <c r="J128" t="s">
        <v>426</v>
      </c>
      <c r="K128" t="s">
        <v>754</v>
      </c>
      <c r="L128" t="s">
        <v>799</v>
      </c>
      <c r="M128" s="8">
        <v>1.1928579442610501E-3</v>
      </c>
      <c r="N128" s="8">
        <v>0</v>
      </c>
      <c r="O128" s="8">
        <v>0</v>
      </c>
      <c r="P128" t="s">
        <v>426</v>
      </c>
    </row>
    <row r="129" spans="1:16" x14ac:dyDescent="0.35">
      <c r="A129">
        <v>2017</v>
      </c>
      <c r="B129">
        <v>7</v>
      </c>
      <c r="C129" t="s">
        <v>449</v>
      </c>
      <c r="D129">
        <v>24015</v>
      </c>
      <c r="E129" t="s">
        <v>611</v>
      </c>
      <c r="F129" t="s">
        <v>322</v>
      </c>
      <c r="G129" t="s">
        <v>788</v>
      </c>
      <c r="H129">
        <v>2265004036</v>
      </c>
      <c r="I129" t="s">
        <v>801</v>
      </c>
      <c r="J129" t="s">
        <v>426</v>
      </c>
      <c r="K129" t="s">
        <v>754</v>
      </c>
      <c r="L129" t="s">
        <v>756</v>
      </c>
      <c r="M129" s="8">
        <v>9.1323121523601003E-5</v>
      </c>
      <c r="N129" s="8">
        <v>0</v>
      </c>
      <c r="O129" s="8">
        <v>0</v>
      </c>
      <c r="P129" t="s">
        <v>426</v>
      </c>
    </row>
    <row r="130" spans="1:16" x14ac:dyDescent="0.35">
      <c r="A130">
        <v>2017</v>
      </c>
      <c r="B130">
        <v>7</v>
      </c>
      <c r="C130" t="s">
        <v>449</v>
      </c>
      <c r="D130">
        <v>24015</v>
      </c>
      <c r="E130" t="s">
        <v>611</v>
      </c>
      <c r="F130" t="s">
        <v>322</v>
      </c>
      <c r="G130" t="s">
        <v>788</v>
      </c>
      <c r="H130">
        <v>2265004040</v>
      </c>
      <c r="I130" t="s">
        <v>801</v>
      </c>
      <c r="J130" t="s">
        <v>426</v>
      </c>
      <c r="K130" t="s">
        <v>754</v>
      </c>
      <c r="L130" t="s">
        <v>805</v>
      </c>
      <c r="M130" s="8">
        <v>4.3403119883009796E-3</v>
      </c>
      <c r="N130" s="8">
        <v>8.8051246711984298E-4</v>
      </c>
      <c r="O130" s="8">
        <v>0.1238765232265</v>
      </c>
      <c r="P130" t="s">
        <v>426</v>
      </c>
    </row>
    <row r="131" spans="1:16" x14ac:dyDescent="0.35">
      <c r="A131">
        <v>2017</v>
      </c>
      <c r="B131">
        <v>7</v>
      </c>
      <c r="C131" t="s">
        <v>449</v>
      </c>
      <c r="D131">
        <v>24015</v>
      </c>
      <c r="E131" t="s">
        <v>611</v>
      </c>
      <c r="F131" t="s">
        <v>322</v>
      </c>
      <c r="G131" t="s">
        <v>788</v>
      </c>
      <c r="H131">
        <v>2265004041</v>
      </c>
      <c r="I131" t="s">
        <v>801</v>
      </c>
      <c r="J131" t="s">
        <v>426</v>
      </c>
      <c r="K131" t="s">
        <v>754</v>
      </c>
      <c r="L131" t="s">
        <v>806</v>
      </c>
      <c r="M131" s="8">
        <v>5.8857163730863195E-4</v>
      </c>
      <c r="N131" s="8">
        <v>1.79032558662584E-4</v>
      </c>
      <c r="O131" s="8">
        <v>2.7779923751950299E-2</v>
      </c>
      <c r="P131" t="s">
        <v>426</v>
      </c>
    </row>
    <row r="132" spans="1:16" x14ac:dyDescent="0.35">
      <c r="A132">
        <v>2017</v>
      </c>
      <c r="B132">
        <v>7</v>
      </c>
      <c r="C132" t="s">
        <v>449</v>
      </c>
      <c r="D132">
        <v>24015</v>
      </c>
      <c r="E132" t="s">
        <v>611</v>
      </c>
      <c r="F132" t="s">
        <v>322</v>
      </c>
      <c r="G132" t="s">
        <v>788</v>
      </c>
      <c r="H132">
        <v>2265004046</v>
      </c>
      <c r="I132" t="s">
        <v>801</v>
      </c>
      <c r="J132" t="s">
        <v>426</v>
      </c>
      <c r="K132" t="s">
        <v>754</v>
      </c>
      <c r="L132" t="s">
        <v>757</v>
      </c>
      <c r="M132" s="8">
        <v>8.7913991634991405E-4</v>
      </c>
      <c r="N132" s="8">
        <v>2.7786331338575099E-4</v>
      </c>
      <c r="O132" s="8">
        <v>3.2911897636950002E-2</v>
      </c>
      <c r="P132" t="s">
        <v>426</v>
      </c>
    </row>
    <row r="133" spans="1:16" x14ac:dyDescent="0.35">
      <c r="A133">
        <v>2017</v>
      </c>
      <c r="B133">
        <v>7</v>
      </c>
      <c r="C133" t="s">
        <v>449</v>
      </c>
      <c r="D133">
        <v>24015</v>
      </c>
      <c r="E133" t="s">
        <v>611</v>
      </c>
      <c r="F133" t="s">
        <v>322</v>
      </c>
      <c r="G133" t="s">
        <v>788</v>
      </c>
      <c r="H133">
        <v>2265004051</v>
      </c>
      <c r="I133" t="s">
        <v>801</v>
      </c>
      <c r="J133" t="s">
        <v>426</v>
      </c>
      <c r="K133" t="s">
        <v>754</v>
      </c>
      <c r="L133" t="s">
        <v>807</v>
      </c>
      <c r="M133" s="8">
        <v>6.9132470886756902E-4</v>
      </c>
      <c r="N133" s="8">
        <v>1.00236320577096E-4</v>
      </c>
      <c r="O133" s="8">
        <v>9.55937942489982E-3</v>
      </c>
      <c r="P133" t="s">
        <v>426</v>
      </c>
    </row>
    <row r="134" spans="1:16" x14ac:dyDescent="0.35">
      <c r="A134">
        <v>2017</v>
      </c>
      <c r="B134">
        <v>7</v>
      </c>
      <c r="C134" t="s">
        <v>449</v>
      </c>
      <c r="D134">
        <v>24015</v>
      </c>
      <c r="E134" t="s">
        <v>611</v>
      </c>
      <c r="F134" t="s">
        <v>322</v>
      </c>
      <c r="G134" t="s">
        <v>788</v>
      </c>
      <c r="H134">
        <v>2265004055</v>
      </c>
      <c r="I134" t="s">
        <v>801</v>
      </c>
      <c r="J134" t="s">
        <v>426</v>
      </c>
      <c r="K134" t="s">
        <v>754</v>
      </c>
      <c r="L134" t="s">
        <v>808</v>
      </c>
      <c r="M134" s="8">
        <v>4.7092473570955903E-2</v>
      </c>
      <c r="N134" s="8">
        <v>1.1774875689297901E-2</v>
      </c>
      <c r="O134" s="8">
        <v>1.6596421003341699</v>
      </c>
      <c r="P134" t="s">
        <v>426</v>
      </c>
    </row>
    <row r="135" spans="1:16" x14ac:dyDescent="0.35">
      <c r="A135">
        <v>2017</v>
      </c>
      <c r="B135">
        <v>7</v>
      </c>
      <c r="C135" t="s">
        <v>449</v>
      </c>
      <c r="D135">
        <v>24015</v>
      </c>
      <c r="E135" t="s">
        <v>611</v>
      </c>
      <c r="F135" t="s">
        <v>322</v>
      </c>
      <c r="G135" t="s">
        <v>788</v>
      </c>
      <c r="H135">
        <v>2265004056</v>
      </c>
      <c r="I135" t="s">
        <v>801</v>
      </c>
      <c r="J135" t="s">
        <v>426</v>
      </c>
      <c r="K135" t="s">
        <v>754</v>
      </c>
      <c r="L135" t="s">
        <v>758</v>
      </c>
      <c r="M135" s="8">
        <v>7.6310137847031001E-3</v>
      </c>
      <c r="N135" s="8">
        <v>2.43283371673897E-3</v>
      </c>
      <c r="O135" s="8">
        <v>0.377713732421398</v>
      </c>
      <c r="P135" t="s">
        <v>426</v>
      </c>
    </row>
    <row r="136" spans="1:16" x14ac:dyDescent="0.35">
      <c r="A136">
        <v>2017</v>
      </c>
      <c r="B136">
        <v>7</v>
      </c>
      <c r="C136" t="s">
        <v>449</v>
      </c>
      <c r="D136">
        <v>24015</v>
      </c>
      <c r="E136" t="s">
        <v>611</v>
      </c>
      <c r="F136" t="s">
        <v>322</v>
      </c>
      <c r="G136" t="s">
        <v>788</v>
      </c>
      <c r="H136">
        <v>2265004066</v>
      </c>
      <c r="I136" t="s">
        <v>801</v>
      </c>
      <c r="J136" t="s">
        <v>426</v>
      </c>
      <c r="K136" t="s">
        <v>754</v>
      </c>
      <c r="L136" t="s">
        <v>759</v>
      </c>
      <c r="M136" s="8">
        <v>8.04580784233622E-4</v>
      </c>
      <c r="N136" s="8">
        <v>4.1259723366238199E-4</v>
      </c>
      <c r="O136" s="8">
        <v>3.9103741757571697E-2</v>
      </c>
      <c r="P136" t="s">
        <v>426</v>
      </c>
    </row>
    <row r="137" spans="1:16" x14ac:dyDescent="0.35">
      <c r="A137">
        <v>2017</v>
      </c>
      <c r="B137">
        <v>7</v>
      </c>
      <c r="C137" t="s">
        <v>449</v>
      </c>
      <c r="D137">
        <v>24015</v>
      </c>
      <c r="E137" t="s">
        <v>611</v>
      </c>
      <c r="F137" t="s">
        <v>322</v>
      </c>
      <c r="G137" t="s">
        <v>788</v>
      </c>
      <c r="H137">
        <v>2265004071</v>
      </c>
      <c r="I137" t="s">
        <v>801</v>
      </c>
      <c r="J137" t="s">
        <v>426</v>
      </c>
      <c r="K137" t="s">
        <v>754</v>
      </c>
      <c r="L137" t="s">
        <v>760</v>
      </c>
      <c r="M137" s="8">
        <v>2.2237029481415999E-2</v>
      </c>
      <c r="N137" s="8">
        <v>7.8017445048317296E-3</v>
      </c>
      <c r="O137" s="8">
        <v>1.04820144176483</v>
      </c>
      <c r="P137" t="s">
        <v>426</v>
      </c>
    </row>
    <row r="138" spans="1:16" x14ac:dyDescent="0.35">
      <c r="A138">
        <v>2017</v>
      </c>
      <c r="B138">
        <v>7</v>
      </c>
      <c r="C138" t="s">
        <v>449</v>
      </c>
      <c r="D138">
        <v>24015</v>
      </c>
      <c r="E138" t="s">
        <v>611</v>
      </c>
      <c r="F138" t="s">
        <v>322</v>
      </c>
      <c r="G138" t="s">
        <v>788</v>
      </c>
      <c r="H138">
        <v>2265004075</v>
      </c>
      <c r="I138" t="s">
        <v>801</v>
      </c>
      <c r="J138" t="s">
        <v>426</v>
      </c>
      <c r="K138" t="s">
        <v>754</v>
      </c>
      <c r="L138" t="s">
        <v>809</v>
      </c>
      <c r="M138" s="8">
        <v>2.2656945676260399E-3</v>
      </c>
      <c r="N138" s="8">
        <v>4.8451255133841198E-4</v>
      </c>
      <c r="O138" s="8">
        <v>4.9971956759691197E-2</v>
      </c>
      <c r="P138" t="s">
        <v>426</v>
      </c>
    </row>
    <row r="139" spans="1:16" x14ac:dyDescent="0.35">
      <c r="A139">
        <v>2017</v>
      </c>
      <c r="B139">
        <v>7</v>
      </c>
      <c r="C139" t="s">
        <v>449</v>
      </c>
      <c r="D139">
        <v>24015</v>
      </c>
      <c r="E139" t="s">
        <v>611</v>
      </c>
      <c r="F139" t="s">
        <v>322</v>
      </c>
      <c r="G139" t="s">
        <v>788</v>
      </c>
      <c r="H139">
        <v>2265004076</v>
      </c>
      <c r="I139" t="s">
        <v>801</v>
      </c>
      <c r="J139" t="s">
        <v>426</v>
      </c>
      <c r="K139" t="s">
        <v>754</v>
      </c>
      <c r="L139" t="s">
        <v>761</v>
      </c>
      <c r="M139" s="8">
        <v>1.40353305698682E-3</v>
      </c>
      <c r="N139" s="8">
        <v>3.0716055334778503E-4</v>
      </c>
      <c r="O139" s="8">
        <v>3.1717159785330303E-2</v>
      </c>
      <c r="P139" t="s">
        <v>426</v>
      </c>
    </row>
    <row r="140" spans="1:16" x14ac:dyDescent="0.35">
      <c r="A140">
        <v>2017</v>
      </c>
      <c r="B140">
        <v>7</v>
      </c>
      <c r="C140" t="s">
        <v>449</v>
      </c>
      <c r="D140">
        <v>24015</v>
      </c>
      <c r="E140" t="s">
        <v>611</v>
      </c>
      <c r="F140" t="s">
        <v>322</v>
      </c>
      <c r="G140" t="s">
        <v>788</v>
      </c>
      <c r="H140">
        <v>2265005010</v>
      </c>
      <c r="I140" t="s">
        <v>801</v>
      </c>
      <c r="J140" t="s">
        <v>427</v>
      </c>
      <c r="K140" t="s">
        <v>762</v>
      </c>
      <c r="L140" t="s">
        <v>763</v>
      </c>
      <c r="M140" s="8">
        <v>1.6445876097392901E-5</v>
      </c>
      <c r="N140" s="8">
        <v>5.96410757225385E-6</v>
      </c>
      <c r="O140" s="8">
        <v>9.2431093798950304E-4</v>
      </c>
      <c r="P140" t="s">
        <v>427</v>
      </c>
    </row>
    <row r="141" spans="1:16" x14ac:dyDescent="0.35">
      <c r="A141">
        <v>2017</v>
      </c>
      <c r="B141">
        <v>7</v>
      </c>
      <c r="C141" t="s">
        <v>449</v>
      </c>
      <c r="D141">
        <v>24015</v>
      </c>
      <c r="E141" t="s">
        <v>611</v>
      </c>
      <c r="F141" t="s">
        <v>322</v>
      </c>
      <c r="G141" t="s">
        <v>788</v>
      </c>
      <c r="H141">
        <v>2265005015</v>
      </c>
      <c r="I141" t="s">
        <v>801</v>
      </c>
      <c r="J141" t="s">
        <v>427</v>
      </c>
      <c r="K141" t="s">
        <v>762</v>
      </c>
      <c r="L141" t="s">
        <v>764</v>
      </c>
      <c r="M141" s="8">
        <v>2.1430200751737499E-5</v>
      </c>
      <c r="N141" s="8">
        <v>2.6212278044113201E-5</v>
      </c>
      <c r="O141" s="8">
        <v>1.00628747895826E-3</v>
      </c>
      <c r="P141" t="s">
        <v>427</v>
      </c>
    </row>
    <row r="142" spans="1:16" x14ac:dyDescent="0.35">
      <c r="A142">
        <v>2017</v>
      </c>
      <c r="B142">
        <v>7</v>
      </c>
      <c r="C142" t="s">
        <v>449</v>
      </c>
      <c r="D142">
        <v>24015</v>
      </c>
      <c r="E142" t="s">
        <v>611</v>
      </c>
      <c r="F142" t="s">
        <v>322</v>
      </c>
      <c r="G142" t="s">
        <v>788</v>
      </c>
      <c r="H142">
        <v>2265005020</v>
      </c>
      <c r="I142" t="s">
        <v>801</v>
      </c>
      <c r="J142" t="s">
        <v>427</v>
      </c>
      <c r="K142" t="s">
        <v>762</v>
      </c>
      <c r="L142" t="s">
        <v>765</v>
      </c>
      <c r="M142" s="8">
        <v>8.6451009511517904E-7</v>
      </c>
      <c r="N142" s="8">
        <v>1.26948023648765E-6</v>
      </c>
      <c r="O142" s="8">
        <v>1.7386871377311801E-5</v>
      </c>
      <c r="P142" t="s">
        <v>427</v>
      </c>
    </row>
    <row r="143" spans="1:16" x14ac:dyDescent="0.35">
      <c r="A143">
        <v>2017</v>
      </c>
      <c r="B143">
        <v>7</v>
      </c>
      <c r="C143" t="s">
        <v>449</v>
      </c>
      <c r="D143">
        <v>24015</v>
      </c>
      <c r="E143" t="s">
        <v>611</v>
      </c>
      <c r="F143" t="s">
        <v>322</v>
      </c>
      <c r="G143" t="s">
        <v>788</v>
      </c>
      <c r="H143">
        <v>2265005025</v>
      </c>
      <c r="I143" t="s">
        <v>801</v>
      </c>
      <c r="J143" t="s">
        <v>427</v>
      </c>
      <c r="K143" t="s">
        <v>762</v>
      </c>
      <c r="L143" t="s">
        <v>766</v>
      </c>
      <c r="M143" s="8">
        <v>8.8196551530472802E-5</v>
      </c>
      <c r="N143" s="8">
        <v>1.13850679554162E-4</v>
      </c>
      <c r="O143" s="8">
        <v>1.55946411541663E-3</v>
      </c>
      <c r="P143" t="s">
        <v>427</v>
      </c>
    </row>
    <row r="144" spans="1:16" x14ac:dyDescent="0.35">
      <c r="A144">
        <v>2017</v>
      </c>
      <c r="B144">
        <v>7</v>
      </c>
      <c r="C144" t="s">
        <v>449</v>
      </c>
      <c r="D144">
        <v>24015</v>
      </c>
      <c r="E144" t="s">
        <v>611</v>
      </c>
      <c r="F144" t="s">
        <v>322</v>
      </c>
      <c r="G144" t="s">
        <v>788</v>
      </c>
      <c r="H144">
        <v>2265005030</v>
      </c>
      <c r="I144" t="s">
        <v>801</v>
      </c>
      <c r="J144" t="s">
        <v>427</v>
      </c>
      <c r="K144" t="s">
        <v>762</v>
      </c>
      <c r="L144" t="s">
        <v>767</v>
      </c>
      <c r="M144" s="8">
        <v>1.5278716873012902E-5</v>
      </c>
      <c r="N144" s="8">
        <v>5.5079137837310597E-6</v>
      </c>
      <c r="O144" s="8">
        <v>7.6310848817229303E-4</v>
      </c>
      <c r="P144" t="s">
        <v>427</v>
      </c>
    </row>
    <row r="145" spans="1:16" x14ac:dyDescent="0.35">
      <c r="A145">
        <v>2017</v>
      </c>
      <c r="B145">
        <v>7</v>
      </c>
      <c r="C145" t="s">
        <v>449</v>
      </c>
      <c r="D145">
        <v>24015</v>
      </c>
      <c r="E145" t="s">
        <v>611</v>
      </c>
      <c r="F145" t="s">
        <v>322</v>
      </c>
      <c r="G145" t="s">
        <v>788</v>
      </c>
      <c r="H145">
        <v>2265005035</v>
      </c>
      <c r="I145" t="s">
        <v>801</v>
      </c>
      <c r="J145" t="s">
        <v>427</v>
      </c>
      <c r="K145" t="s">
        <v>762</v>
      </c>
      <c r="L145" t="s">
        <v>768</v>
      </c>
      <c r="M145" s="8">
        <v>2.4278131269284101E-4</v>
      </c>
      <c r="N145" s="8">
        <v>1.53918361320393E-4</v>
      </c>
      <c r="O145" s="8">
        <v>7.0851335767656599E-3</v>
      </c>
      <c r="P145" t="s">
        <v>427</v>
      </c>
    </row>
    <row r="146" spans="1:16" x14ac:dyDescent="0.35">
      <c r="A146">
        <v>2017</v>
      </c>
      <c r="B146">
        <v>7</v>
      </c>
      <c r="C146" t="s">
        <v>449</v>
      </c>
      <c r="D146">
        <v>24015</v>
      </c>
      <c r="E146" t="s">
        <v>611</v>
      </c>
      <c r="F146" t="s">
        <v>322</v>
      </c>
      <c r="G146" t="s">
        <v>788</v>
      </c>
      <c r="H146">
        <v>2265005040</v>
      </c>
      <c r="I146" t="s">
        <v>801</v>
      </c>
      <c r="J146" t="s">
        <v>427</v>
      </c>
      <c r="K146" t="s">
        <v>762</v>
      </c>
      <c r="L146" t="s">
        <v>769</v>
      </c>
      <c r="M146" s="8">
        <v>1.1592692642352601E-3</v>
      </c>
      <c r="N146" s="8">
        <v>2.04714335268363E-4</v>
      </c>
      <c r="O146" s="8">
        <v>3.1938541680574403E-2</v>
      </c>
      <c r="P146" t="s">
        <v>427</v>
      </c>
    </row>
    <row r="147" spans="1:16" x14ac:dyDescent="0.35">
      <c r="A147">
        <v>2017</v>
      </c>
      <c r="B147">
        <v>7</v>
      </c>
      <c r="C147" t="s">
        <v>449</v>
      </c>
      <c r="D147">
        <v>24015</v>
      </c>
      <c r="E147" t="s">
        <v>611</v>
      </c>
      <c r="F147" t="s">
        <v>322</v>
      </c>
      <c r="G147" t="s">
        <v>788</v>
      </c>
      <c r="H147">
        <v>2265005045</v>
      </c>
      <c r="I147" t="s">
        <v>801</v>
      </c>
      <c r="J147" t="s">
        <v>427</v>
      </c>
      <c r="K147" t="s">
        <v>762</v>
      </c>
      <c r="L147" t="s">
        <v>770</v>
      </c>
      <c r="M147" s="8">
        <v>1.2637339521148801E-4</v>
      </c>
      <c r="N147" s="8">
        <v>1.8030443243333101E-4</v>
      </c>
      <c r="O147" s="8">
        <v>2.4697112967260199E-3</v>
      </c>
      <c r="P147" t="s">
        <v>427</v>
      </c>
    </row>
    <row r="148" spans="1:16" x14ac:dyDescent="0.35">
      <c r="A148">
        <v>2017</v>
      </c>
      <c r="B148">
        <v>7</v>
      </c>
      <c r="C148" t="s">
        <v>449</v>
      </c>
      <c r="D148">
        <v>24015</v>
      </c>
      <c r="E148" t="s">
        <v>611</v>
      </c>
      <c r="F148" t="s">
        <v>322</v>
      </c>
      <c r="G148" t="s">
        <v>788</v>
      </c>
      <c r="H148">
        <v>2265005055</v>
      </c>
      <c r="I148" t="s">
        <v>801</v>
      </c>
      <c r="J148" t="s">
        <v>427</v>
      </c>
      <c r="K148" t="s">
        <v>762</v>
      </c>
      <c r="L148" t="s">
        <v>771</v>
      </c>
      <c r="M148" s="8">
        <v>1.51913957381566E-4</v>
      </c>
      <c r="N148" s="8">
        <v>2.0461634994717301E-4</v>
      </c>
      <c r="O148" s="8">
        <v>4.0975745068863E-3</v>
      </c>
      <c r="P148" t="s">
        <v>427</v>
      </c>
    </row>
    <row r="149" spans="1:16" x14ac:dyDescent="0.35">
      <c r="A149">
        <v>2017</v>
      </c>
      <c r="B149">
        <v>7</v>
      </c>
      <c r="C149" t="s">
        <v>449</v>
      </c>
      <c r="D149">
        <v>24015</v>
      </c>
      <c r="E149" t="s">
        <v>611</v>
      </c>
      <c r="F149" t="s">
        <v>322</v>
      </c>
      <c r="G149" t="s">
        <v>788</v>
      </c>
      <c r="H149">
        <v>2265005060</v>
      </c>
      <c r="I149" t="s">
        <v>801</v>
      </c>
      <c r="J149" t="s">
        <v>427</v>
      </c>
      <c r="K149" t="s">
        <v>762</v>
      </c>
      <c r="L149" t="s">
        <v>772</v>
      </c>
      <c r="M149" s="8">
        <v>2.0117988042911401E-5</v>
      </c>
      <c r="N149" s="8">
        <v>3.8064288673922399E-5</v>
      </c>
      <c r="O149" s="8">
        <v>6.2227393937064302E-4</v>
      </c>
      <c r="P149" t="s">
        <v>427</v>
      </c>
    </row>
    <row r="150" spans="1:16" x14ac:dyDescent="0.35">
      <c r="A150">
        <v>2017</v>
      </c>
      <c r="B150">
        <v>7</v>
      </c>
      <c r="C150" t="s">
        <v>449</v>
      </c>
      <c r="D150">
        <v>24015</v>
      </c>
      <c r="E150" t="s">
        <v>611</v>
      </c>
      <c r="F150" t="s">
        <v>322</v>
      </c>
      <c r="G150" t="s">
        <v>788</v>
      </c>
      <c r="H150">
        <v>2265006005</v>
      </c>
      <c r="I150" t="s">
        <v>801</v>
      </c>
      <c r="J150" t="s">
        <v>428</v>
      </c>
      <c r="K150" t="s">
        <v>773</v>
      </c>
      <c r="L150" t="s">
        <v>774</v>
      </c>
      <c r="M150" s="8">
        <v>1.1202098616195101E-2</v>
      </c>
      <c r="N150" s="8">
        <v>2.95528216520324E-3</v>
      </c>
      <c r="O150" s="8">
        <v>0.38391927629709199</v>
      </c>
      <c r="P150" t="s">
        <v>428</v>
      </c>
    </row>
    <row r="151" spans="1:16" x14ac:dyDescent="0.35">
      <c r="A151">
        <v>2017</v>
      </c>
      <c r="B151">
        <v>7</v>
      </c>
      <c r="C151" t="s">
        <v>449</v>
      </c>
      <c r="D151">
        <v>24015</v>
      </c>
      <c r="E151" t="s">
        <v>611</v>
      </c>
      <c r="F151" t="s">
        <v>322</v>
      </c>
      <c r="G151" t="s">
        <v>788</v>
      </c>
      <c r="H151">
        <v>2265006010</v>
      </c>
      <c r="I151" t="s">
        <v>801</v>
      </c>
      <c r="J151" t="s">
        <v>428</v>
      </c>
      <c r="K151" t="s">
        <v>773</v>
      </c>
      <c r="L151" t="s">
        <v>775</v>
      </c>
      <c r="M151" s="8">
        <v>2.4213964695718499E-3</v>
      </c>
      <c r="N151" s="8">
        <v>7.6972591341473195E-4</v>
      </c>
      <c r="O151" s="8">
        <v>7.5280975550413104E-2</v>
      </c>
      <c r="P151" t="s">
        <v>428</v>
      </c>
    </row>
    <row r="152" spans="1:16" x14ac:dyDescent="0.35">
      <c r="A152">
        <v>2017</v>
      </c>
      <c r="B152">
        <v>7</v>
      </c>
      <c r="C152" t="s">
        <v>449</v>
      </c>
      <c r="D152">
        <v>24015</v>
      </c>
      <c r="E152" t="s">
        <v>611</v>
      </c>
      <c r="F152" t="s">
        <v>322</v>
      </c>
      <c r="G152" t="s">
        <v>788</v>
      </c>
      <c r="H152">
        <v>2265006015</v>
      </c>
      <c r="I152" t="s">
        <v>801</v>
      </c>
      <c r="J152" t="s">
        <v>428</v>
      </c>
      <c r="K152" t="s">
        <v>773</v>
      </c>
      <c r="L152" t="s">
        <v>776</v>
      </c>
      <c r="M152" s="8">
        <v>9.9541880848619301E-4</v>
      </c>
      <c r="N152" s="8">
        <v>3.8240781577769699E-4</v>
      </c>
      <c r="O152" s="8">
        <v>3.59347485937178E-2</v>
      </c>
      <c r="P152" t="s">
        <v>428</v>
      </c>
    </row>
    <row r="153" spans="1:16" x14ac:dyDescent="0.35">
      <c r="A153">
        <v>2017</v>
      </c>
      <c r="B153">
        <v>7</v>
      </c>
      <c r="C153" t="s">
        <v>449</v>
      </c>
      <c r="D153">
        <v>24015</v>
      </c>
      <c r="E153" t="s">
        <v>611</v>
      </c>
      <c r="F153" t="s">
        <v>322</v>
      </c>
      <c r="G153" t="s">
        <v>788</v>
      </c>
      <c r="H153">
        <v>2265006025</v>
      </c>
      <c r="I153" t="s">
        <v>801</v>
      </c>
      <c r="J153" t="s">
        <v>428</v>
      </c>
      <c r="K153" t="s">
        <v>773</v>
      </c>
      <c r="L153" t="s">
        <v>777</v>
      </c>
      <c r="M153" s="8">
        <v>2.2635436715745501E-3</v>
      </c>
      <c r="N153" s="8">
        <v>7.78586661908776E-4</v>
      </c>
      <c r="O153" s="8">
        <v>9.8616661503911004E-2</v>
      </c>
      <c r="P153" t="s">
        <v>428</v>
      </c>
    </row>
    <row r="154" spans="1:16" x14ac:dyDescent="0.35">
      <c r="A154">
        <v>2017</v>
      </c>
      <c r="B154">
        <v>7</v>
      </c>
      <c r="C154" t="s">
        <v>449</v>
      </c>
      <c r="D154">
        <v>24015</v>
      </c>
      <c r="E154" t="s">
        <v>611</v>
      </c>
      <c r="F154" t="s">
        <v>322</v>
      </c>
      <c r="G154" t="s">
        <v>788</v>
      </c>
      <c r="H154">
        <v>2265006030</v>
      </c>
      <c r="I154" t="s">
        <v>801</v>
      </c>
      <c r="J154" t="s">
        <v>428</v>
      </c>
      <c r="K154" t="s">
        <v>773</v>
      </c>
      <c r="L154" t="s">
        <v>778</v>
      </c>
      <c r="M154" s="8">
        <v>4.6854713266029097E-3</v>
      </c>
      <c r="N154" s="8">
        <v>1.17762482841499E-3</v>
      </c>
      <c r="O154" s="8">
        <v>0.15141402184963201</v>
      </c>
      <c r="P154" t="s">
        <v>428</v>
      </c>
    </row>
    <row r="155" spans="1:16" x14ac:dyDescent="0.35">
      <c r="A155">
        <v>2017</v>
      </c>
      <c r="B155">
        <v>7</v>
      </c>
      <c r="C155" t="s">
        <v>449</v>
      </c>
      <c r="D155">
        <v>24015</v>
      </c>
      <c r="E155" t="s">
        <v>611</v>
      </c>
      <c r="F155" t="s">
        <v>322</v>
      </c>
      <c r="G155" t="s">
        <v>788</v>
      </c>
      <c r="H155">
        <v>2265006035</v>
      </c>
      <c r="I155" t="s">
        <v>801</v>
      </c>
      <c r="J155" t="s">
        <v>428</v>
      </c>
      <c r="K155" t="s">
        <v>773</v>
      </c>
      <c r="L155" t="s">
        <v>779</v>
      </c>
      <c r="M155" s="8">
        <v>1.63081782549312E-4</v>
      </c>
      <c r="N155" s="8">
        <v>5.4696019105904297E-5</v>
      </c>
      <c r="O155" s="8">
        <v>7.7120221685618197E-3</v>
      </c>
      <c r="P155" t="s">
        <v>428</v>
      </c>
    </row>
    <row r="156" spans="1:16" x14ac:dyDescent="0.35">
      <c r="A156">
        <v>2017</v>
      </c>
      <c r="B156">
        <v>7</v>
      </c>
      <c r="C156" t="s">
        <v>449</v>
      </c>
      <c r="D156">
        <v>24015</v>
      </c>
      <c r="E156" t="s">
        <v>611</v>
      </c>
      <c r="F156" t="s">
        <v>322</v>
      </c>
      <c r="G156" t="s">
        <v>788</v>
      </c>
      <c r="H156">
        <v>2265007010</v>
      </c>
      <c r="I156" t="s">
        <v>801</v>
      </c>
      <c r="J156" t="s">
        <v>429</v>
      </c>
      <c r="K156" t="s">
        <v>780</v>
      </c>
      <c r="L156" t="s">
        <v>810</v>
      </c>
      <c r="M156" s="8">
        <v>2.57142661639342E-5</v>
      </c>
      <c r="N156" s="8">
        <v>7.53214442283934E-6</v>
      </c>
      <c r="O156" s="8">
        <v>7.3229424015153199E-4</v>
      </c>
      <c r="P156" t="s">
        <v>429</v>
      </c>
    </row>
    <row r="157" spans="1:16" x14ac:dyDescent="0.35">
      <c r="A157">
        <v>2017</v>
      </c>
      <c r="B157">
        <v>7</v>
      </c>
      <c r="C157" t="s">
        <v>449</v>
      </c>
      <c r="D157">
        <v>24015</v>
      </c>
      <c r="E157" t="s">
        <v>611</v>
      </c>
      <c r="F157" t="s">
        <v>322</v>
      </c>
      <c r="G157" t="s">
        <v>788</v>
      </c>
      <c r="H157">
        <v>2265007015</v>
      </c>
      <c r="I157" t="s">
        <v>801</v>
      </c>
      <c r="J157" t="s">
        <v>429</v>
      </c>
      <c r="K157" t="s">
        <v>780</v>
      </c>
      <c r="L157" t="s">
        <v>781</v>
      </c>
      <c r="M157" s="8">
        <v>1.6125379954934299E-7</v>
      </c>
      <c r="N157" s="8">
        <v>4.7543571746189199E-8</v>
      </c>
      <c r="O157" s="8">
        <v>5.3289478501028498E-6</v>
      </c>
      <c r="P157" t="s">
        <v>429</v>
      </c>
    </row>
    <row r="158" spans="1:16" x14ac:dyDescent="0.35">
      <c r="A158">
        <v>2017</v>
      </c>
      <c r="B158">
        <v>7</v>
      </c>
      <c r="C158" t="s">
        <v>449</v>
      </c>
      <c r="D158">
        <v>24015</v>
      </c>
      <c r="E158" t="s">
        <v>611</v>
      </c>
      <c r="F158" t="s">
        <v>322</v>
      </c>
      <c r="G158" t="s">
        <v>788</v>
      </c>
      <c r="H158">
        <v>2282005010</v>
      </c>
      <c r="I158" t="s">
        <v>782</v>
      </c>
      <c r="J158" t="s">
        <v>430</v>
      </c>
      <c r="K158" t="s">
        <v>783</v>
      </c>
      <c r="L158" t="s">
        <v>785</v>
      </c>
      <c r="M158" s="8">
        <v>1.1273678954166799</v>
      </c>
      <c r="N158" s="8">
        <v>0.176811818033457</v>
      </c>
      <c r="O158" s="8">
        <v>3.2416370511055002</v>
      </c>
      <c r="P158" t="s">
        <v>423</v>
      </c>
    </row>
    <row r="159" spans="1:16" x14ac:dyDescent="0.35">
      <c r="A159">
        <v>2017</v>
      </c>
      <c r="B159">
        <v>7</v>
      </c>
      <c r="C159" t="s">
        <v>449</v>
      </c>
      <c r="D159">
        <v>24015</v>
      </c>
      <c r="E159" t="s">
        <v>611</v>
      </c>
      <c r="F159" t="s">
        <v>322</v>
      </c>
      <c r="G159" t="s">
        <v>788</v>
      </c>
      <c r="H159">
        <v>2282005015</v>
      </c>
      <c r="I159" t="s">
        <v>782</v>
      </c>
      <c r="J159" t="s">
        <v>430</v>
      </c>
      <c r="K159" t="s">
        <v>783</v>
      </c>
      <c r="L159" t="s">
        <v>811</v>
      </c>
      <c r="M159" s="8">
        <v>0.20441486348863699</v>
      </c>
      <c r="N159" s="8">
        <v>7.8865962103009196E-2</v>
      </c>
      <c r="O159" s="8">
        <v>1.5508365035057099</v>
      </c>
      <c r="P159" t="s">
        <v>423</v>
      </c>
    </row>
    <row r="160" spans="1:16" x14ac:dyDescent="0.35">
      <c r="A160">
        <v>2017</v>
      </c>
      <c r="B160">
        <v>7</v>
      </c>
      <c r="C160" t="s">
        <v>449</v>
      </c>
      <c r="D160">
        <v>24015</v>
      </c>
      <c r="E160" t="s">
        <v>611</v>
      </c>
      <c r="F160" t="s">
        <v>322</v>
      </c>
      <c r="G160" t="s">
        <v>788</v>
      </c>
      <c r="H160">
        <v>2282010005</v>
      </c>
      <c r="I160" t="s">
        <v>782</v>
      </c>
      <c r="J160" t="s">
        <v>431</v>
      </c>
      <c r="K160" t="s">
        <v>783</v>
      </c>
      <c r="L160" t="s">
        <v>784</v>
      </c>
      <c r="M160" s="8">
        <v>0.108934588577313</v>
      </c>
      <c r="N160" s="8">
        <v>0.13336228951811799</v>
      </c>
      <c r="O160" s="8">
        <v>1.6749415099620799</v>
      </c>
      <c r="P160" t="s">
        <v>423</v>
      </c>
    </row>
    <row r="161" spans="1:16" x14ac:dyDescent="0.35">
      <c r="A161">
        <v>2017</v>
      </c>
      <c r="B161">
        <v>7</v>
      </c>
      <c r="C161" t="s">
        <v>449</v>
      </c>
      <c r="D161">
        <v>24015</v>
      </c>
      <c r="E161" t="s">
        <v>611</v>
      </c>
      <c r="F161" t="s">
        <v>322</v>
      </c>
      <c r="G161" t="s">
        <v>788</v>
      </c>
      <c r="H161">
        <v>2285004015</v>
      </c>
      <c r="I161" t="s">
        <v>786</v>
      </c>
      <c r="J161" t="s">
        <v>432</v>
      </c>
      <c r="K161" t="s">
        <v>787</v>
      </c>
      <c r="L161" t="s">
        <v>787</v>
      </c>
      <c r="M161" s="8">
        <v>1.06272259072782E-4</v>
      </c>
      <c r="N161" s="8">
        <v>3.4844642414100201E-5</v>
      </c>
      <c r="O161" s="8">
        <v>4.6923259506002103E-3</v>
      </c>
      <c r="P161" t="s">
        <v>787</v>
      </c>
    </row>
    <row r="162" spans="1:16" x14ac:dyDescent="0.35">
      <c r="A162">
        <v>2017</v>
      </c>
      <c r="B162">
        <v>7</v>
      </c>
      <c r="C162" t="s">
        <v>449</v>
      </c>
      <c r="D162">
        <v>24015</v>
      </c>
      <c r="E162" t="s">
        <v>611</v>
      </c>
      <c r="F162" t="s">
        <v>322</v>
      </c>
      <c r="G162" t="s">
        <v>812</v>
      </c>
      <c r="H162">
        <v>2267001060</v>
      </c>
      <c r="I162" t="s">
        <v>434</v>
      </c>
      <c r="J162" t="s">
        <v>423</v>
      </c>
      <c r="K162" t="s">
        <v>813</v>
      </c>
      <c r="L162" t="s">
        <v>719</v>
      </c>
      <c r="M162" s="8">
        <v>2.0375279564177601E-4</v>
      </c>
      <c r="N162" s="8">
        <v>9.2848832719027996E-4</v>
      </c>
      <c r="O162" s="8">
        <v>4.45637688972056E-3</v>
      </c>
      <c r="P162" t="s">
        <v>423</v>
      </c>
    </row>
    <row r="163" spans="1:16" x14ac:dyDescent="0.35">
      <c r="A163">
        <v>2017</v>
      </c>
      <c r="B163">
        <v>7</v>
      </c>
      <c r="C163" t="s">
        <v>449</v>
      </c>
      <c r="D163">
        <v>24015</v>
      </c>
      <c r="E163" t="s">
        <v>611</v>
      </c>
      <c r="F163" t="s">
        <v>322</v>
      </c>
      <c r="G163" t="s">
        <v>812</v>
      </c>
      <c r="H163">
        <v>2267002003</v>
      </c>
      <c r="I163" t="s">
        <v>434</v>
      </c>
      <c r="J163" t="s">
        <v>424</v>
      </c>
      <c r="K163" t="s">
        <v>813</v>
      </c>
      <c r="L163" t="s">
        <v>721</v>
      </c>
      <c r="M163" s="8">
        <v>4.5570185136512001E-6</v>
      </c>
      <c r="N163" s="8">
        <v>2.2112415081210202E-5</v>
      </c>
      <c r="O163" s="8">
        <v>1.3922087055107099E-4</v>
      </c>
      <c r="P163" t="s">
        <v>424</v>
      </c>
    </row>
    <row r="164" spans="1:16" x14ac:dyDescent="0.35">
      <c r="A164">
        <v>2017</v>
      </c>
      <c r="B164">
        <v>7</v>
      </c>
      <c r="C164" t="s">
        <v>449</v>
      </c>
      <c r="D164">
        <v>24015</v>
      </c>
      <c r="E164" t="s">
        <v>611</v>
      </c>
      <c r="F164" t="s">
        <v>322</v>
      </c>
      <c r="G164" t="s">
        <v>812</v>
      </c>
      <c r="H164">
        <v>2267002015</v>
      </c>
      <c r="I164" t="s">
        <v>434</v>
      </c>
      <c r="J164" t="s">
        <v>424</v>
      </c>
      <c r="K164" t="s">
        <v>813</v>
      </c>
      <c r="L164" t="s">
        <v>724</v>
      </c>
      <c r="M164" s="8">
        <v>2.4440738961573099E-6</v>
      </c>
      <c r="N164" s="8">
        <v>1.6634231315038101E-5</v>
      </c>
      <c r="O164" s="8">
        <v>1.04252010714845E-4</v>
      </c>
      <c r="P164" t="s">
        <v>424</v>
      </c>
    </row>
    <row r="165" spans="1:16" x14ac:dyDescent="0.35">
      <c r="A165">
        <v>2017</v>
      </c>
      <c r="B165">
        <v>7</v>
      </c>
      <c r="C165" t="s">
        <v>449</v>
      </c>
      <c r="D165">
        <v>24015</v>
      </c>
      <c r="E165" t="s">
        <v>611</v>
      </c>
      <c r="F165" t="s">
        <v>322</v>
      </c>
      <c r="G165" t="s">
        <v>812</v>
      </c>
      <c r="H165">
        <v>2267002021</v>
      </c>
      <c r="I165" t="s">
        <v>434</v>
      </c>
      <c r="J165" t="s">
        <v>424</v>
      </c>
      <c r="K165" t="s">
        <v>813</v>
      </c>
      <c r="L165" t="s">
        <v>726</v>
      </c>
      <c r="M165" s="8">
        <v>3.62372352924467E-6</v>
      </c>
      <c r="N165" s="8">
        <v>1.58208870288945E-5</v>
      </c>
      <c r="O165" s="8">
        <v>8.9656869022292099E-5</v>
      </c>
      <c r="P165" t="s">
        <v>424</v>
      </c>
    </row>
    <row r="166" spans="1:16" x14ac:dyDescent="0.35">
      <c r="A166">
        <v>2017</v>
      </c>
      <c r="B166">
        <v>7</v>
      </c>
      <c r="C166" t="s">
        <v>449</v>
      </c>
      <c r="D166">
        <v>24015</v>
      </c>
      <c r="E166" t="s">
        <v>611</v>
      </c>
      <c r="F166" t="s">
        <v>322</v>
      </c>
      <c r="G166" t="s">
        <v>812</v>
      </c>
      <c r="H166">
        <v>2267002024</v>
      </c>
      <c r="I166" t="s">
        <v>434</v>
      </c>
      <c r="J166" t="s">
        <v>424</v>
      </c>
      <c r="K166" t="s">
        <v>813</v>
      </c>
      <c r="L166" t="s">
        <v>727</v>
      </c>
      <c r="M166" s="8">
        <v>6.63428028957469E-7</v>
      </c>
      <c r="N166" s="8">
        <v>3.31813248521939E-6</v>
      </c>
      <c r="O166" s="8">
        <v>2.1084978470753399E-5</v>
      </c>
      <c r="P166" t="s">
        <v>424</v>
      </c>
    </row>
    <row r="167" spans="1:16" x14ac:dyDescent="0.35">
      <c r="A167">
        <v>2017</v>
      </c>
      <c r="B167">
        <v>7</v>
      </c>
      <c r="C167" t="s">
        <v>449</v>
      </c>
      <c r="D167">
        <v>24015</v>
      </c>
      <c r="E167" t="s">
        <v>611</v>
      </c>
      <c r="F167" t="s">
        <v>322</v>
      </c>
      <c r="G167" t="s">
        <v>812</v>
      </c>
      <c r="H167">
        <v>2267002030</v>
      </c>
      <c r="I167" t="s">
        <v>434</v>
      </c>
      <c r="J167" t="s">
        <v>424</v>
      </c>
      <c r="K167" t="s">
        <v>813</v>
      </c>
      <c r="L167" t="s">
        <v>729</v>
      </c>
      <c r="M167" s="8">
        <v>1.46839605577043E-5</v>
      </c>
      <c r="N167" s="8">
        <v>7.0688045525457696E-5</v>
      </c>
      <c r="O167" s="8">
        <v>4.4753220572601998E-4</v>
      </c>
      <c r="P167" t="s">
        <v>424</v>
      </c>
    </row>
    <row r="168" spans="1:16" x14ac:dyDescent="0.35">
      <c r="A168">
        <v>2017</v>
      </c>
      <c r="B168">
        <v>7</v>
      </c>
      <c r="C168" t="s">
        <v>449</v>
      </c>
      <c r="D168">
        <v>24015</v>
      </c>
      <c r="E168" t="s">
        <v>611</v>
      </c>
      <c r="F168" t="s">
        <v>322</v>
      </c>
      <c r="G168" t="s">
        <v>812</v>
      </c>
      <c r="H168">
        <v>2267002033</v>
      </c>
      <c r="I168" t="s">
        <v>434</v>
      </c>
      <c r="J168" t="s">
        <v>424</v>
      </c>
      <c r="K168" t="s">
        <v>813</v>
      </c>
      <c r="L168" t="s">
        <v>730</v>
      </c>
      <c r="M168" s="8">
        <v>2.8087802547815998E-5</v>
      </c>
      <c r="N168" s="8">
        <v>1.23924004583387E-4</v>
      </c>
      <c r="O168" s="8">
        <v>5.8469591022003399E-4</v>
      </c>
      <c r="P168" t="s">
        <v>424</v>
      </c>
    </row>
    <row r="169" spans="1:16" x14ac:dyDescent="0.35">
      <c r="A169">
        <v>2017</v>
      </c>
      <c r="B169">
        <v>7</v>
      </c>
      <c r="C169" t="s">
        <v>449</v>
      </c>
      <c r="D169">
        <v>24015</v>
      </c>
      <c r="E169" t="s">
        <v>611</v>
      </c>
      <c r="F169" t="s">
        <v>322</v>
      </c>
      <c r="G169" t="s">
        <v>812</v>
      </c>
      <c r="H169">
        <v>2267002039</v>
      </c>
      <c r="I169" t="s">
        <v>434</v>
      </c>
      <c r="J169" t="s">
        <v>424</v>
      </c>
      <c r="K169" t="s">
        <v>813</v>
      </c>
      <c r="L169" t="s">
        <v>732</v>
      </c>
      <c r="M169" s="8">
        <v>3.05070039985367E-6</v>
      </c>
      <c r="N169" s="8">
        <v>2.4255477910628502E-5</v>
      </c>
      <c r="O169" s="8">
        <v>1.3359377771848799E-4</v>
      </c>
      <c r="P169" t="s">
        <v>424</v>
      </c>
    </row>
    <row r="170" spans="1:16" x14ac:dyDescent="0.35">
      <c r="A170">
        <v>2017</v>
      </c>
      <c r="B170">
        <v>7</v>
      </c>
      <c r="C170" t="s">
        <v>449</v>
      </c>
      <c r="D170">
        <v>24015</v>
      </c>
      <c r="E170" t="s">
        <v>611</v>
      </c>
      <c r="F170" t="s">
        <v>322</v>
      </c>
      <c r="G170" t="s">
        <v>812</v>
      </c>
      <c r="H170">
        <v>2267002045</v>
      </c>
      <c r="I170" t="s">
        <v>434</v>
      </c>
      <c r="J170" t="s">
        <v>424</v>
      </c>
      <c r="K170" t="s">
        <v>813</v>
      </c>
      <c r="L170" t="s">
        <v>734</v>
      </c>
      <c r="M170" s="8">
        <v>1.41590771818301E-5</v>
      </c>
      <c r="N170" s="8">
        <v>6.1330171774898204E-5</v>
      </c>
      <c r="O170" s="8">
        <v>3.5648173798108501E-4</v>
      </c>
      <c r="P170" t="s">
        <v>424</v>
      </c>
    </row>
    <row r="171" spans="1:16" x14ac:dyDescent="0.35">
      <c r="A171">
        <v>2017</v>
      </c>
      <c r="B171">
        <v>7</v>
      </c>
      <c r="C171" t="s">
        <v>449</v>
      </c>
      <c r="D171">
        <v>24015</v>
      </c>
      <c r="E171" t="s">
        <v>611</v>
      </c>
      <c r="F171" t="s">
        <v>322</v>
      </c>
      <c r="G171" t="s">
        <v>812</v>
      </c>
      <c r="H171">
        <v>2267002054</v>
      </c>
      <c r="I171" t="s">
        <v>434</v>
      </c>
      <c r="J171" t="s">
        <v>424</v>
      </c>
      <c r="K171" t="s">
        <v>813</v>
      </c>
      <c r="L171" t="s">
        <v>737</v>
      </c>
      <c r="M171" s="8">
        <v>2.1166205641520702E-6</v>
      </c>
      <c r="N171" s="8">
        <v>9.1891129159194002E-6</v>
      </c>
      <c r="O171" s="8">
        <v>5.53668205611757E-5</v>
      </c>
      <c r="P171" t="s">
        <v>424</v>
      </c>
    </row>
    <row r="172" spans="1:16" x14ac:dyDescent="0.35">
      <c r="A172">
        <v>2017</v>
      </c>
      <c r="B172">
        <v>7</v>
      </c>
      <c r="C172" t="s">
        <v>449</v>
      </c>
      <c r="D172">
        <v>24015</v>
      </c>
      <c r="E172" t="s">
        <v>611</v>
      </c>
      <c r="F172" t="s">
        <v>322</v>
      </c>
      <c r="G172" t="s">
        <v>812</v>
      </c>
      <c r="H172">
        <v>2267002057</v>
      </c>
      <c r="I172" t="s">
        <v>434</v>
      </c>
      <c r="J172" t="s">
        <v>424</v>
      </c>
      <c r="K172" t="s">
        <v>813</v>
      </c>
      <c r="L172" t="s">
        <v>738</v>
      </c>
      <c r="M172" s="8">
        <v>1.1600161798242001E-5</v>
      </c>
      <c r="N172" s="8">
        <v>5.3875887715548702E-5</v>
      </c>
      <c r="O172" s="8">
        <v>3.4347390464972699E-4</v>
      </c>
      <c r="P172" t="s">
        <v>424</v>
      </c>
    </row>
    <row r="173" spans="1:16" x14ac:dyDescent="0.35">
      <c r="A173">
        <v>2017</v>
      </c>
      <c r="B173">
        <v>7</v>
      </c>
      <c r="C173" t="s">
        <v>449</v>
      </c>
      <c r="D173">
        <v>24015</v>
      </c>
      <c r="E173" t="s">
        <v>611</v>
      </c>
      <c r="F173" t="s">
        <v>322</v>
      </c>
      <c r="G173" t="s">
        <v>812</v>
      </c>
      <c r="H173">
        <v>2267002060</v>
      </c>
      <c r="I173" t="s">
        <v>434</v>
      </c>
      <c r="J173" t="s">
        <v>424</v>
      </c>
      <c r="K173" t="s">
        <v>813</v>
      </c>
      <c r="L173" t="s">
        <v>739</v>
      </c>
      <c r="M173" s="8">
        <v>9.5566456650431098E-6</v>
      </c>
      <c r="N173" s="8">
        <v>5.7504666983732002E-5</v>
      </c>
      <c r="O173" s="8">
        <v>3.7988631083862899E-4</v>
      </c>
      <c r="P173" t="s">
        <v>424</v>
      </c>
    </row>
    <row r="174" spans="1:16" x14ac:dyDescent="0.35">
      <c r="A174">
        <v>2017</v>
      </c>
      <c r="B174">
        <v>7</v>
      </c>
      <c r="C174" t="s">
        <v>449</v>
      </c>
      <c r="D174">
        <v>24015</v>
      </c>
      <c r="E174" t="s">
        <v>611</v>
      </c>
      <c r="F174" t="s">
        <v>322</v>
      </c>
      <c r="G174" t="s">
        <v>812</v>
      </c>
      <c r="H174">
        <v>2267002066</v>
      </c>
      <c r="I174" t="s">
        <v>434</v>
      </c>
      <c r="J174" t="s">
        <v>424</v>
      </c>
      <c r="K174" t="s">
        <v>813</v>
      </c>
      <c r="L174" t="s">
        <v>740</v>
      </c>
      <c r="M174" s="8">
        <v>6.7244865653570695E-7</v>
      </c>
      <c r="N174" s="8">
        <v>4.7510036438325204E-6</v>
      </c>
      <c r="O174" s="8">
        <v>3.0227935894799901E-5</v>
      </c>
      <c r="P174" t="s">
        <v>424</v>
      </c>
    </row>
    <row r="175" spans="1:16" x14ac:dyDescent="0.35">
      <c r="A175">
        <v>2017</v>
      </c>
      <c r="B175">
        <v>7</v>
      </c>
      <c r="C175" t="s">
        <v>449</v>
      </c>
      <c r="D175">
        <v>24015</v>
      </c>
      <c r="E175" t="s">
        <v>611</v>
      </c>
      <c r="F175" t="s">
        <v>322</v>
      </c>
      <c r="G175" t="s">
        <v>812</v>
      </c>
      <c r="H175">
        <v>2267002072</v>
      </c>
      <c r="I175" t="s">
        <v>434</v>
      </c>
      <c r="J175" t="s">
        <v>424</v>
      </c>
      <c r="K175" t="s">
        <v>813</v>
      </c>
      <c r="L175" t="s">
        <v>742</v>
      </c>
      <c r="M175" s="8">
        <v>4.9868593805513201E-5</v>
      </c>
      <c r="N175" s="8">
        <v>2.18459761526901E-4</v>
      </c>
      <c r="O175" s="8">
        <v>1.20654082274996E-3</v>
      </c>
      <c r="P175" t="s">
        <v>424</v>
      </c>
    </row>
    <row r="176" spans="1:16" x14ac:dyDescent="0.35">
      <c r="A176">
        <v>2017</v>
      </c>
      <c r="B176">
        <v>7</v>
      </c>
      <c r="C176" t="s">
        <v>449</v>
      </c>
      <c r="D176">
        <v>24015</v>
      </c>
      <c r="E176" t="s">
        <v>611</v>
      </c>
      <c r="F176" t="s">
        <v>322</v>
      </c>
      <c r="G176" t="s">
        <v>812</v>
      </c>
      <c r="H176">
        <v>2267002081</v>
      </c>
      <c r="I176" t="s">
        <v>434</v>
      </c>
      <c r="J176" t="s">
        <v>424</v>
      </c>
      <c r="K176" t="s">
        <v>813</v>
      </c>
      <c r="L176" t="s">
        <v>745</v>
      </c>
      <c r="M176" s="8">
        <v>2.7796695349024999E-5</v>
      </c>
      <c r="N176" s="8">
        <v>1.1950435873586699E-4</v>
      </c>
      <c r="O176" s="8">
        <v>6.4759877568576496E-4</v>
      </c>
      <c r="P176" t="s">
        <v>424</v>
      </c>
    </row>
    <row r="177" spans="1:16" x14ac:dyDescent="0.35">
      <c r="A177">
        <v>2017</v>
      </c>
      <c r="B177">
        <v>7</v>
      </c>
      <c r="C177" t="s">
        <v>449</v>
      </c>
      <c r="D177">
        <v>24015</v>
      </c>
      <c r="E177" t="s">
        <v>611</v>
      </c>
      <c r="F177" t="s">
        <v>322</v>
      </c>
      <c r="G177" t="s">
        <v>812</v>
      </c>
      <c r="H177">
        <v>2267003010</v>
      </c>
      <c r="I177" t="s">
        <v>434</v>
      </c>
      <c r="J177" t="s">
        <v>425</v>
      </c>
      <c r="K177" t="s">
        <v>813</v>
      </c>
      <c r="L177" t="s">
        <v>747</v>
      </c>
      <c r="M177" s="8">
        <v>1.3992943604535001E-4</v>
      </c>
      <c r="N177" s="8">
        <v>6.5261570853181205E-4</v>
      </c>
      <c r="O177" s="8">
        <v>3.5818694741465199E-3</v>
      </c>
      <c r="P177" t="s">
        <v>425</v>
      </c>
    </row>
    <row r="178" spans="1:16" x14ac:dyDescent="0.35">
      <c r="A178">
        <v>2017</v>
      </c>
      <c r="B178">
        <v>7</v>
      </c>
      <c r="C178" t="s">
        <v>449</v>
      </c>
      <c r="D178">
        <v>24015</v>
      </c>
      <c r="E178" t="s">
        <v>611</v>
      </c>
      <c r="F178" t="s">
        <v>322</v>
      </c>
      <c r="G178" t="s">
        <v>812</v>
      </c>
      <c r="H178">
        <v>2267003020</v>
      </c>
      <c r="I178" t="s">
        <v>434</v>
      </c>
      <c r="J178" t="s">
        <v>425</v>
      </c>
      <c r="K178" t="s">
        <v>813</v>
      </c>
      <c r="L178" t="s">
        <v>748</v>
      </c>
      <c r="M178" s="8">
        <v>2.7818914877570898E-3</v>
      </c>
      <c r="N178" s="8">
        <v>1.87916320282966E-2</v>
      </c>
      <c r="O178" s="8">
        <v>0.113533405587077</v>
      </c>
      <c r="P178" t="s">
        <v>425</v>
      </c>
    </row>
    <row r="179" spans="1:16" x14ac:dyDescent="0.35">
      <c r="A179">
        <v>2017</v>
      </c>
      <c r="B179">
        <v>7</v>
      </c>
      <c r="C179" t="s">
        <v>449</v>
      </c>
      <c r="D179">
        <v>24015</v>
      </c>
      <c r="E179" t="s">
        <v>611</v>
      </c>
      <c r="F179" t="s">
        <v>322</v>
      </c>
      <c r="G179" t="s">
        <v>812</v>
      </c>
      <c r="H179">
        <v>2267003030</v>
      </c>
      <c r="I179" t="s">
        <v>434</v>
      </c>
      <c r="J179" t="s">
        <v>425</v>
      </c>
      <c r="K179" t="s">
        <v>813</v>
      </c>
      <c r="L179" t="s">
        <v>749</v>
      </c>
      <c r="M179" s="8">
        <v>1.65619992316124E-5</v>
      </c>
      <c r="N179" s="8">
        <v>1.24252330351737E-4</v>
      </c>
      <c r="O179" s="8">
        <v>7.0004010922275505E-4</v>
      </c>
      <c r="P179" t="s">
        <v>425</v>
      </c>
    </row>
    <row r="180" spans="1:16" x14ac:dyDescent="0.35">
      <c r="A180">
        <v>2017</v>
      </c>
      <c r="B180">
        <v>7</v>
      </c>
      <c r="C180" t="s">
        <v>449</v>
      </c>
      <c r="D180">
        <v>24015</v>
      </c>
      <c r="E180" t="s">
        <v>611</v>
      </c>
      <c r="F180" t="s">
        <v>322</v>
      </c>
      <c r="G180" t="s">
        <v>812</v>
      </c>
      <c r="H180">
        <v>2267003040</v>
      </c>
      <c r="I180" t="s">
        <v>434</v>
      </c>
      <c r="J180" t="s">
        <v>425</v>
      </c>
      <c r="K180" t="s">
        <v>813</v>
      </c>
      <c r="L180" t="s">
        <v>750</v>
      </c>
      <c r="M180" s="8">
        <v>5.5403163710110397E-6</v>
      </c>
      <c r="N180" s="8">
        <v>4.0301173612533603E-5</v>
      </c>
      <c r="O180" s="8">
        <v>2.3720432727714099E-4</v>
      </c>
      <c r="P180" t="s">
        <v>425</v>
      </c>
    </row>
    <row r="181" spans="1:16" x14ac:dyDescent="0.35">
      <c r="A181">
        <v>2017</v>
      </c>
      <c r="B181">
        <v>7</v>
      </c>
      <c r="C181" t="s">
        <v>449</v>
      </c>
      <c r="D181">
        <v>24015</v>
      </c>
      <c r="E181" t="s">
        <v>611</v>
      </c>
      <c r="F181" t="s">
        <v>322</v>
      </c>
      <c r="G181" t="s">
        <v>812</v>
      </c>
      <c r="H181">
        <v>2267003050</v>
      </c>
      <c r="I181" t="s">
        <v>434</v>
      </c>
      <c r="J181" t="s">
        <v>425</v>
      </c>
      <c r="K181" t="s">
        <v>813</v>
      </c>
      <c r="L181" t="s">
        <v>751</v>
      </c>
      <c r="M181" s="8">
        <v>5.9156846816676997E-6</v>
      </c>
      <c r="N181" s="8">
        <v>2.7917190891457701E-5</v>
      </c>
      <c r="O181" s="8">
        <v>1.7286545698880199E-4</v>
      </c>
      <c r="P181" t="s">
        <v>425</v>
      </c>
    </row>
    <row r="182" spans="1:16" x14ac:dyDescent="0.35">
      <c r="A182">
        <v>2017</v>
      </c>
      <c r="B182">
        <v>7</v>
      </c>
      <c r="C182" t="s">
        <v>449</v>
      </c>
      <c r="D182">
        <v>24015</v>
      </c>
      <c r="E182" t="s">
        <v>611</v>
      </c>
      <c r="F182" t="s">
        <v>322</v>
      </c>
      <c r="G182" t="s">
        <v>812</v>
      </c>
      <c r="H182">
        <v>2267003070</v>
      </c>
      <c r="I182" t="s">
        <v>434</v>
      </c>
      <c r="J182" t="s">
        <v>425</v>
      </c>
      <c r="K182" t="s">
        <v>813</v>
      </c>
      <c r="L182" t="s">
        <v>753</v>
      </c>
      <c r="M182" s="8">
        <v>8.3033878581773007E-6</v>
      </c>
      <c r="N182" s="8">
        <v>6.9821926445001696E-5</v>
      </c>
      <c r="O182" s="8">
        <v>3.6050490598427099E-4</v>
      </c>
      <c r="P182" t="s">
        <v>425</v>
      </c>
    </row>
    <row r="183" spans="1:16" x14ac:dyDescent="0.35">
      <c r="A183">
        <v>2017</v>
      </c>
      <c r="B183">
        <v>7</v>
      </c>
      <c r="C183" t="s">
        <v>449</v>
      </c>
      <c r="D183">
        <v>24015</v>
      </c>
      <c r="E183" t="s">
        <v>611</v>
      </c>
      <c r="F183" t="s">
        <v>322</v>
      </c>
      <c r="G183" t="s">
        <v>812</v>
      </c>
      <c r="H183">
        <v>2267004066</v>
      </c>
      <c r="I183" t="s">
        <v>434</v>
      </c>
      <c r="J183" t="s">
        <v>426</v>
      </c>
      <c r="K183" t="s">
        <v>813</v>
      </c>
      <c r="L183" t="s">
        <v>759</v>
      </c>
      <c r="M183" s="8">
        <v>2.3067549179245399E-5</v>
      </c>
      <c r="N183" s="8">
        <v>1.6033214342314701E-4</v>
      </c>
      <c r="O183" s="8">
        <v>9.7053498029708895E-4</v>
      </c>
      <c r="P183" t="s">
        <v>426</v>
      </c>
    </row>
    <row r="184" spans="1:16" x14ac:dyDescent="0.35">
      <c r="A184">
        <v>2017</v>
      </c>
      <c r="B184">
        <v>7</v>
      </c>
      <c r="C184" t="s">
        <v>449</v>
      </c>
      <c r="D184">
        <v>24015</v>
      </c>
      <c r="E184" t="s">
        <v>611</v>
      </c>
      <c r="F184" t="s">
        <v>322</v>
      </c>
      <c r="G184" t="s">
        <v>812</v>
      </c>
      <c r="H184">
        <v>2267005055</v>
      </c>
      <c r="I184" t="s">
        <v>434</v>
      </c>
      <c r="J184" t="s">
        <v>427</v>
      </c>
      <c r="K184" t="s">
        <v>813</v>
      </c>
      <c r="L184" t="s">
        <v>771</v>
      </c>
      <c r="M184" s="8">
        <v>4.8717688905242095E-7</v>
      </c>
      <c r="N184" s="8">
        <v>2.1370982210555701E-6</v>
      </c>
      <c r="O184" s="8">
        <v>9.3914620720170205E-6</v>
      </c>
      <c r="P184" t="s">
        <v>427</v>
      </c>
    </row>
    <row r="185" spans="1:16" x14ac:dyDescent="0.35">
      <c r="A185">
        <v>2017</v>
      </c>
      <c r="B185">
        <v>7</v>
      </c>
      <c r="C185" t="s">
        <v>449</v>
      </c>
      <c r="D185">
        <v>24015</v>
      </c>
      <c r="E185" t="s">
        <v>611</v>
      </c>
      <c r="F185" t="s">
        <v>322</v>
      </c>
      <c r="G185" t="s">
        <v>812</v>
      </c>
      <c r="H185">
        <v>2267005060</v>
      </c>
      <c r="I185" t="s">
        <v>434</v>
      </c>
      <c r="J185" t="s">
        <v>427</v>
      </c>
      <c r="K185" t="s">
        <v>813</v>
      </c>
      <c r="L185" t="s">
        <v>772</v>
      </c>
      <c r="M185" s="8">
        <v>7.0587501177499195E-8</v>
      </c>
      <c r="N185" s="8">
        <v>5.1191064898148397E-7</v>
      </c>
      <c r="O185" s="8">
        <v>3.18110227226498E-6</v>
      </c>
      <c r="P185" t="s">
        <v>427</v>
      </c>
    </row>
    <row r="186" spans="1:16" x14ac:dyDescent="0.35">
      <c r="A186">
        <v>2017</v>
      </c>
      <c r="B186">
        <v>7</v>
      </c>
      <c r="C186" t="s">
        <v>449</v>
      </c>
      <c r="D186">
        <v>24015</v>
      </c>
      <c r="E186" t="s">
        <v>611</v>
      </c>
      <c r="F186" t="s">
        <v>322</v>
      </c>
      <c r="G186" t="s">
        <v>812</v>
      </c>
      <c r="H186">
        <v>2267006005</v>
      </c>
      <c r="I186" t="s">
        <v>434</v>
      </c>
      <c r="J186" t="s">
        <v>428</v>
      </c>
      <c r="K186" t="s">
        <v>813</v>
      </c>
      <c r="L186" t="s">
        <v>774</v>
      </c>
      <c r="M186" s="8">
        <v>2.5877820553432701E-4</v>
      </c>
      <c r="N186" s="8">
        <v>1.5267367416527101E-3</v>
      </c>
      <c r="O186" s="8">
        <v>5.4058235837146596E-3</v>
      </c>
      <c r="P186" t="s">
        <v>428</v>
      </c>
    </row>
    <row r="187" spans="1:16" x14ac:dyDescent="0.35">
      <c r="A187">
        <v>2017</v>
      </c>
      <c r="B187">
        <v>7</v>
      </c>
      <c r="C187" t="s">
        <v>449</v>
      </c>
      <c r="D187">
        <v>24015</v>
      </c>
      <c r="E187" t="s">
        <v>611</v>
      </c>
      <c r="F187" t="s">
        <v>322</v>
      </c>
      <c r="G187" t="s">
        <v>812</v>
      </c>
      <c r="H187">
        <v>2267006010</v>
      </c>
      <c r="I187" t="s">
        <v>434</v>
      </c>
      <c r="J187" t="s">
        <v>428</v>
      </c>
      <c r="K187" t="s">
        <v>813</v>
      </c>
      <c r="L187" t="s">
        <v>775</v>
      </c>
      <c r="M187" s="8">
        <v>3.0449491987383199E-5</v>
      </c>
      <c r="N187" s="8">
        <v>1.8770047608995799E-4</v>
      </c>
      <c r="O187" s="8">
        <v>7.7825080370530497E-4</v>
      </c>
      <c r="P187" t="s">
        <v>428</v>
      </c>
    </row>
    <row r="188" spans="1:16" x14ac:dyDescent="0.35">
      <c r="A188">
        <v>2017</v>
      </c>
      <c r="B188">
        <v>7</v>
      </c>
      <c r="C188" t="s">
        <v>449</v>
      </c>
      <c r="D188">
        <v>24015</v>
      </c>
      <c r="E188" t="s">
        <v>611</v>
      </c>
      <c r="F188" t="s">
        <v>322</v>
      </c>
      <c r="G188" t="s">
        <v>812</v>
      </c>
      <c r="H188">
        <v>2267006015</v>
      </c>
      <c r="I188" t="s">
        <v>434</v>
      </c>
      <c r="J188" t="s">
        <v>428</v>
      </c>
      <c r="K188" t="s">
        <v>813</v>
      </c>
      <c r="L188" t="s">
        <v>776</v>
      </c>
      <c r="M188" s="8">
        <v>1.5876625639066299E-5</v>
      </c>
      <c r="N188" s="8">
        <v>1.1107873069704499E-4</v>
      </c>
      <c r="O188" s="8">
        <v>6.13045973295812E-4</v>
      </c>
      <c r="P188" t="s">
        <v>428</v>
      </c>
    </row>
    <row r="189" spans="1:16" x14ac:dyDescent="0.35">
      <c r="A189">
        <v>2017</v>
      </c>
      <c r="B189">
        <v>7</v>
      </c>
      <c r="C189" t="s">
        <v>449</v>
      </c>
      <c r="D189">
        <v>24015</v>
      </c>
      <c r="E189" t="s">
        <v>611</v>
      </c>
      <c r="F189" t="s">
        <v>322</v>
      </c>
      <c r="G189" t="s">
        <v>812</v>
      </c>
      <c r="H189">
        <v>2267006025</v>
      </c>
      <c r="I189" t="s">
        <v>434</v>
      </c>
      <c r="J189" t="s">
        <v>428</v>
      </c>
      <c r="K189" t="s">
        <v>813</v>
      </c>
      <c r="L189" t="s">
        <v>777</v>
      </c>
      <c r="M189" s="8">
        <v>2.6283657291514801E-5</v>
      </c>
      <c r="N189" s="8">
        <v>1.43334380481974E-4</v>
      </c>
      <c r="O189" s="8">
        <v>8.9627213310450305E-4</v>
      </c>
      <c r="P189" t="s">
        <v>428</v>
      </c>
    </row>
    <row r="190" spans="1:16" x14ac:dyDescent="0.35">
      <c r="A190">
        <v>2017</v>
      </c>
      <c r="B190">
        <v>7</v>
      </c>
      <c r="C190" t="s">
        <v>449</v>
      </c>
      <c r="D190">
        <v>24015</v>
      </c>
      <c r="E190" t="s">
        <v>611</v>
      </c>
      <c r="F190" t="s">
        <v>322</v>
      </c>
      <c r="G190" t="s">
        <v>812</v>
      </c>
      <c r="H190">
        <v>2267006030</v>
      </c>
      <c r="I190" t="s">
        <v>434</v>
      </c>
      <c r="J190" t="s">
        <v>428</v>
      </c>
      <c r="K190" t="s">
        <v>813</v>
      </c>
      <c r="L190" t="s">
        <v>778</v>
      </c>
      <c r="M190" s="8">
        <v>9.0983916578579695E-7</v>
      </c>
      <c r="N190" s="8">
        <v>4.2030724785036E-6</v>
      </c>
      <c r="O190" s="8">
        <v>2.4113616291288101E-5</v>
      </c>
      <c r="P190" t="s">
        <v>428</v>
      </c>
    </row>
    <row r="191" spans="1:16" x14ac:dyDescent="0.35">
      <c r="A191">
        <v>2017</v>
      </c>
      <c r="B191">
        <v>7</v>
      </c>
      <c r="C191" t="s">
        <v>449</v>
      </c>
      <c r="D191">
        <v>24015</v>
      </c>
      <c r="E191" t="s">
        <v>611</v>
      </c>
      <c r="F191" t="s">
        <v>322</v>
      </c>
      <c r="G191" t="s">
        <v>812</v>
      </c>
      <c r="H191">
        <v>2267006035</v>
      </c>
      <c r="I191" t="s">
        <v>434</v>
      </c>
      <c r="J191" t="s">
        <v>428</v>
      </c>
      <c r="K191" t="s">
        <v>813</v>
      </c>
      <c r="L191" t="s">
        <v>779</v>
      </c>
      <c r="M191" s="8">
        <v>2.1567561869772999E-7</v>
      </c>
      <c r="N191" s="8">
        <v>1.54211753056188E-6</v>
      </c>
      <c r="O191" s="8">
        <v>8.3024302739431698E-6</v>
      </c>
      <c r="P191" t="s">
        <v>428</v>
      </c>
    </row>
    <row r="192" spans="1:16" x14ac:dyDescent="0.35">
      <c r="A192">
        <v>2017</v>
      </c>
      <c r="B192">
        <v>7</v>
      </c>
      <c r="C192" t="s">
        <v>449</v>
      </c>
      <c r="D192">
        <v>24015</v>
      </c>
      <c r="E192" t="s">
        <v>611</v>
      </c>
      <c r="F192" t="s">
        <v>322</v>
      </c>
      <c r="G192" t="s">
        <v>812</v>
      </c>
      <c r="H192">
        <v>2268002081</v>
      </c>
      <c r="I192" t="s">
        <v>814</v>
      </c>
      <c r="J192" t="s">
        <v>424</v>
      </c>
      <c r="K192" t="s">
        <v>815</v>
      </c>
      <c r="L192" t="s">
        <v>745</v>
      </c>
      <c r="M192" s="8">
        <v>4.2115227358863203E-6</v>
      </c>
      <c r="N192" s="8">
        <v>5.0838655170082297E-6</v>
      </c>
      <c r="O192" s="8">
        <v>2.7533949378266701E-5</v>
      </c>
      <c r="P192" t="s">
        <v>424</v>
      </c>
    </row>
    <row r="193" spans="1:16" x14ac:dyDescent="0.35">
      <c r="A193">
        <v>2017</v>
      </c>
      <c r="B193">
        <v>7</v>
      </c>
      <c r="C193" t="s">
        <v>449</v>
      </c>
      <c r="D193">
        <v>24015</v>
      </c>
      <c r="E193" t="s">
        <v>611</v>
      </c>
      <c r="F193" t="s">
        <v>322</v>
      </c>
      <c r="G193" t="s">
        <v>812</v>
      </c>
      <c r="H193">
        <v>2268003020</v>
      </c>
      <c r="I193" t="s">
        <v>814</v>
      </c>
      <c r="J193" t="s">
        <v>425</v>
      </c>
      <c r="K193" t="s">
        <v>815</v>
      </c>
      <c r="L193" t="s">
        <v>748</v>
      </c>
      <c r="M193" s="8">
        <v>8.0165465124082402E-4</v>
      </c>
      <c r="N193" s="8">
        <v>1.51230129995383E-3</v>
      </c>
      <c r="O193" s="8">
        <v>8.8240357581526006E-3</v>
      </c>
      <c r="P193" t="s">
        <v>425</v>
      </c>
    </row>
    <row r="194" spans="1:16" x14ac:dyDescent="0.35">
      <c r="A194">
        <v>2017</v>
      </c>
      <c r="B194">
        <v>7</v>
      </c>
      <c r="C194" t="s">
        <v>449</v>
      </c>
      <c r="D194">
        <v>24015</v>
      </c>
      <c r="E194" t="s">
        <v>611</v>
      </c>
      <c r="F194" t="s">
        <v>322</v>
      </c>
      <c r="G194" t="s">
        <v>812</v>
      </c>
      <c r="H194">
        <v>2268003030</v>
      </c>
      <c r="I194" t="s">
        <v>814</v>
      </c>
      <c r="J194" t="s">
        <v>425</v>
      </c>
      <c r="K194" t="s">
        <v>815</v>
      </c>
      <c r="L194" t="s">
        <v>749</v>
      </c>
      <c r="M194" s="8">
        <v>6.5102324287025205E-7</v>
      </c>
      <c r="N194" s="8">
        <v>1.24954800639898E-6</v>
      </c>
      <c r="O194" s="8">
        <v>7.2830127919587497E-6</v>
      </c>
      <c r="P194" t="s">
        <v>425</v>
      </c>
    </row>
    <row r="195" spans="1:16" x14ac:dyDescent="0.35">
      <c r="A195">
        <v>2017</v>
      </c>
      <c r="B195">
        <v>7</v>
      </c>
      <c r="C195" t="s">
        <v>449</v>
      </c>
      <c r="D195">
        <v>24015</v>
      </c>
      <c r="E195" t="s">
        <v>611</v>
      </c>
      <c r="F195" t="s">
        <v>322</v>
      </c>
      <c r="G195" t="s">
        <v>812</v>
      </c>
      <c r="H195">
        <v>2268003040</v>
      </c>
      <c r="I195" t="s">
        <v>814</v>
      </c>
      <c r="J195" t="s">
        <v>425</v>
      </c>
      <c r="K195" t="s">
        <v>815</v>
      </c>
      <c r="L195" t="s">
        <v>750</v>
      </c>
      <c r="M195" s="8">
        <v>3.2715627851231901E-7</v>
      </c>
      <c r="N195" s="8">
        <v>6.5051621334077904E-7</v>
      </c>
      <c r="O195" s="8">
        <v>3.74999598307113E-6</v>
      </c>
      <c r="P195" t="s">
        <v>425</v>
      </c>
    </row>
    <row r="196" spans="1:16" x14ac:dyDescent="0.35">
      <c r="A196">
        <v>2017</v>
      </c>
      <c r="B196">
        <v>7</v>
      </c>
      <c r="C196" t="s">
        <v>449</v>
      </c>
      <c r="D196">
        <v>24015</v>
      </c>
      <c r="E196" t="s">
        <v>611</v>
      </c>
      <c r="F196" t="s">
        <v>322</v>
      </c>
      <c r="G196" t="s">
        <v>812</v>
      </c>
      <c r="H196">
        <v>2268003060</v>
      </c>
      <c r="I196" t="s">
        <v>814</v>
      </c>
      <c r="J196" t="s">
        <v>425</v>
      </c>
      <c r="K196" t="s">
        <v>815</v>
      </c>
      <c r="L196" t="s">
        <v>752</v>
      </c>
      <c r="M196" s="8">
        <v>2.2235072378862199E-6</v>
      </c>
      <c r="N196" s="8">
        <v>4.1935297758754999E-6</v>
      </c>
      <c r="O196" s="8">
        <v>2.2760224055673499E-5</v>
      </c>
      <c r="P196" t="s">
        <v>425</v>
      </c>
    </row>
    <row r="197" spans="1:16" x14ac:dyDescent="0.35">
      <c r="A197">
        <v>2017</v>
      </c>
      <c r="B197">
        <v>7</v>
      </c>
      <c r="C197" t="s">
        <v>449</v>
      </c>
      <c r="D197">
        <v>24015</v>
      </c>
      <c r="E197" t="s">
        <v>611</v>
      </c>
      <c r="F197" t="s">
        <v>322</v>
      </c>
      <c r="G197" t="s">
        <v>812</v>
      </c>
      <c r="H197">
        <v>2268003070</v>
      </c>
      <c r="I197" t="s">
        <v>814</v>
      </c>
      <c r="J197" t="s">
        <v>425</v>
      </c>
      <c r="K197" t="s">
        <v>815</v>
      </c>
      <c r="L197" t="s">
        <v>753</v>
      </c>
      <c r="M197" s="8">
        <v>2.9945417168164601E-6</v>
      </c>
      <c r="N197" s="8">
        <v>6.9313203994170197E-6</v>
      </c>
      <c r="O197" s="8">
        <v>3.4176271128671902E-5</v>
      </c>
      <c r="P197" t="s">
        <v>425</v>
      </c>
    </row>
    <row r="198" spans="1:16" x14ac:dyDescent="0.35">
      <c r="A198">
        <v>2017</v>
      </c>
      <c r="B198">
        <v>7</v>
      </c>
      <c r="C198" t="s">
        <v>449</v>
      </c>
      <c r="D198">
        <v>24015</v>
      </c>
      <c r="E198" t="s">
        <v>611</v>
      </c>
      <c r="F198" t="s">
        <v>322</v>
      </c>
      <c r="G198" t="s">
        <v>812</v>
      </c>
      <c r="H198">
        <v>2268005055</v>
      </c>
      <c r="I198" t="s">
        <v>814</v>
      </c>
      <c r="J198" t="s">
        <v>427</v>
      </c>
      <c r="K198" t="s">
        <v>815</v>
      </c>
      <c r="L198" t="s">
        <v>771</v>
      </c>
      <c r="M198" s="8">
        <v>4.1696452228734398E-6</v>
      </c>
      <c r="N198" s="8">
        <v>5.1389358759479398E-6</v>
      </c>
      <c r="O198" s="8">
        <v>2.2563900074601399E-5</v>
      </c>
      <c r="P198" t="s">
        <v>427</v>
      </c>
    </row>
    <row r="199" spans="1:16" x14ac:dyDescent="0.35">
      <c r="A199">
        <v>2017</v>
      </c>
      <c r="B199">
        <v>7</v>
      </c>
      <c r="C199" t="s">
        <v>449</v>
      </c>
      <c r="D199">
        <v>24015</v>
      </c>
      <c r="E199" t="s">
        <v>611</v>
      </c>
      <c r="F199" t="s">
        <v>322</v>
      </c>
      <c r="G199" t="s">
        <v>812</v>
      </c>
      <c r="H199">
        <v>2268005060</v>
      </c>
      <c r="I199" t="s">
        <v>814</v>
      </c>
      <c r="J199" t="s">
        <v>427</v>
      </c>
      <c r="K199" t="s">
        <v>815</v>
      </c>
      <c r="L199" t="s">
        <v>772</v>
      </c>
      <c r="M199" s="8">
        <v>3.0950589916756103E-5</v>
      </c>
      <c r="N199" s="8">
        <v>6.2441594309348107E-5</v>
      </c>
      <c r="O199" s="8">
        <v>3.7145769601920598E-4</v>
      </c>
      <c r="P199" t="s">
        <v>427</v>
      </c>
    </row>
    <row r="200" spans="1:16" x14ac:dyDescent="0.35">
      <c r="A200">
        <v>2017</v>
      </c>
      <c r="B200">
        <v>7</v>
      </c>
      <c r="C200" t="s">
        <v>449</v>
      </c>
      <c r="D200">
        <v>24015</v>
      </c>
      <c r="E200" t="s">
        <v>611</v>
      </c>
      <c r="F200" t="s">
        <v>322</v>
      </c>
      <c r="G200" t="s">
        <v>812</v>
      </c>
      <c r="H200">
        <v>2268006005</v>
      </c>
      <c r="I200" t="s">
        <v>814</v>
      </c>
      <c r="J200" t="s">
        <v>428</v>
      </c>
      <c r="K200" t="s">
        <v>815</v>
      </c>
      <c r="L200" t="s">
        <v>774</v>
      </c>
      <c r="M200" s="8">
        <v>3.6456934140005598E-4</v>
      </c>
      <c r="N200" s="8">
        <v>6.0392554587451698E-4</v>
      </c>
      <c r="O200" s="8">
        <v>2.0842674712184799E-3</v>
      </c>
      <c r="P200" t="s">
        <v>428</v>
      </c>
    </row>
    <row r="201" spans="1:16" x14ac:dyDescent="0.35">
      <c r="A201">
        <v>2017</v>
      </c>
      <c r="B201">
        <v>7</v>
      </c>
      <c r="C201" t="s">
        <v>449</v>
      </c>
      <c r="D201">
        <v>24015</v>
      </c>
      <c r="E201" t="s">
        <v>611</v>
      </c>
      <c r="F201" t="s">
        <v>322</v>
      </c>
      <c r="G201" t="s">
        <v>812</v>
      </c>
      <c r="H201">
        <v>2268006010</v>
      </c>
      <c r="I201" t="s">
        <v>814</v>
      </c>
      <c r="J201" t="s">
        <v>428</v>
      </c>
      <c r="K201" t="s">
        <v>815</v>
      </c>
      <c r="L201" t="s">
        <v>775</v>
      </c>
      <c r="M201" s="8">
        <v>1.1024522791558401E-5</v>
      </c>
      <c r="N201" s="8">
        <v>1.8667738913791302E-5</v>
      </c>
      <c r="O201" s="8">
        <v>7.3297307608299902E-5</v>
      </c>
      <c r="P201" t="s">
        <v>428</v>
      </c>
    </row>
    <row r="202" spans="1:16" x14ac:dyDescent="0.35">
      <c r="A202">
        <v>2017</v>
      </c>
      <c r="B202">
        <v>7</v>
      </c>
      <c r="C202" t="s">
        <v>449</v>
      </c>
      <c r="D202">
        <v>24015</v>
      </c>
      <c r="E202" t="s">
        <v>611</v>
      </c>
      <c r="F202" t="s">
        <v>322</v>
      </c>
      <c r="G202" t="s">
        <v>812</v>
      </c>
      <c r="H202">
        <v>2268006015</v>
      </c>
      <c r="I202" t="s">
        <v>814</v>
      </c>
      <c r="J202" t="s">
        <v>428</v>
      </c>
      <c r="K202" t="s">
        <v>815</v>
      </c>
      <c r="L202" t="s">
        <v>776</v>
      </c>
      <c r="M202" s="8">
        <v>5.7302805203107701E-6</v>
      </c>
      <c r="N202" s="8">
        <v>1.11577187453804E-5</v>
      </c>
      <c r="O202" s="8">
        <v>6.0453495279944002E-5</v>
      </c>
      <c r="P202" t="s">
        <v>428</v>
      </c>
    </row>
    <row r="203" spans="1:16" x14ac:dyDescent="0.35">
      <c r="A203">
        <v>2017</v>
      </c>
      <c r="B203">
        <v>7</v>
      </c>
      <c r="C203" t="s">
        <v>449</v>
      </c>
      <c r="D203">
        <v>24015</v>
      </c>
      <c r="E203" t="s">
        <v>611</v>
      </c>
      <c r="F203" t="s">
        <v>322</v>
      </c>
      <c r="G203" t="s">
        <v>812</v>
      </c>
      <c r="H203">
        <v>2268006020</v>
      </c>
      <c r="I203" t="s">
        <v>814</v>
      </c>
      <c r="J203" t="s">
        <v>428</v>
      </c>
      <c r="K203" t="s">
        <v>815</v>
      </c>
      <c r="L203" t="s">
        <v>816</v>
      </c>
      <c r="M203" s="8">
        <v>1.12058474769583E-4</v>
      </c>
      <c r="N203" s="8">
        <v>2.3258152214111801E-4</v>
      </c>
      <c r="O203" s="8">
        <v>1.21146891615354E-3</v>
      </c>
      <c r="P203" t="s">
        <v>428</v>
      </c>
    </row>
    <row r="204" spans="1:16" x14ac:dyDescent="0.35">
      <c r="A204">
        <v>2017</v>
      </c>
      <c r="B204">
        <v>7</v>
      </c>
      <c r="C204" t="s">
        <v>449</v>
      </c>
      <c r="D204">
        <v>24015</v>
      </c>
      <c r="E204" t="s">
        <v>611</v>
      </c>
      <c r="F204" t="s">
        <v>322</v>
      </c>
      <c r="G204" t="s">
        <v>812</v>
      </c>
      <c r="H204">
        <v>2285006015</v>
      </c>
      <c r="I204" t="s">
        <v>786</v>
      </c>
      <c r="J204" t="s">
        <v>434</v>
      </c>
      <c r="K204" t="s">
        <v>813</v>
      </c>
      <c r="L204" t="s">
        <v>787</v>
      </c>
      <c r="M204" s="8">
        <v>5.97158946291643E-7</v>
      </c>
      <c r="N204" s="8">
        <v>2.82168653598092E-6</v>
      </c>
      <c r="O204" s="8">
        <v>1.9669856328619099E-5</v>
      </c>
      <c r="P204" t="s">
        <v>428</v>
      </c>
    </row>
    <row r="205" spans="1:16" x14ac:dyDescent="0.35">
      <c r="A205" t="s">
        <v>817</v>
      </c>
      <c r="M205" s="8">
        <f>SUM(M2:M204)</f>
        <v>2.4170637230036851</v>
      </c>
      <c r="N205" s="8">
        <f>SUM(N2:N204)</f>
        <v>1.0474275739646528</v>
      </c>
      <c r="O205" s="8">
        <f>SUM(O2:O204)</f>
        <v>16.093064087248255</v>
      </c>
    </row>
    <row r="210" spans="1:16" x14ac:dyDescent="0.35">
      <c r="A210" s="87" t="s">
        <v>704</v>
      </c>
      <c r="B210" s="87"/>
      <c r="C210" s="87" t="s">
        <v>706</v>
      </c>
      <c r="D210" s="87" t="s">
        <v>707</v>
      </c>
      <c r="E210" s="87" t="s">
        <v>708</v>
      </c>
      <c r="F210" s="87" t="s">
        <v>709</v>
      </c>
      <c r="G210" s="87" t="s">
        <v>710</v>
      </c>
      <c r="H210" s="87" t="s">
        <v>711</v>
      </c>
      <c r="I210" s="87" t="s">
        <v>712</v>
      </c>
      <c r="J210" s="87" t="s">
        <v>713</v>
      </c>
      <c r="K210" s="87" t="s">
        <v>714</v>
      </c>
      <c r="L210" s="87" t="s">
        <v>715</v>
      </c>
      <c r="M210" s="91" t="s">
        <v>2</v>
      </c>
      <c r="N210" s="91" t="s">
        <v>1</v>
      </c>
      <c r="O210" s="91" t="s">
        <v>0</v>
      </c>
      <c r="P210" s="87" t="s">
        <v>713</v>
      </c>
    </row>
    <row r="211" spans="1:16" x14ac:dyDescent="0.35">
      <c r="A211" s="88" t="s">
        <v>819</v>
      </c>
      <c r="B211" s="88"/>
      <c r="C211" s="88" t="s">
        <v>449</v>
      </c>
      <c r="D211" s="88" t="s">
        <v>450</v>
      </c>
      <c r="E211" s="88" t="s">
        <v>611</v>
      </c>
      <c r="F211" s="88" t="s">
        <v>322</v>
      </c>
      <c r="G211" s="88" t="s">
        <v>716</v>
      </c>
      <c r="H211" s="88" t="s">
        <v>229</v>
      </c>
      <c r="I211" s="88" t="s">
        <v>717</v>
      </c>
      <c r="J211" s="88" t="s">
        <v>423</v>
      </c>
      <c r="K211" s="88" t="s">
        <v>718</v>
      </c>
      <c r="L211" s="88" t="s">
        <v>719</v>
      </c>
      <c r="M211" s="92">
        <v>1.6107599999999999E-3</v>
      </c>
      <c r="N211" s="92">
        <v>8.2611239999999999E-3</v>
      </c>
      <c r="O211" s="92">
        <v>6.3301399999999997E-3</v>
      </c>
      <c r="P211" s="88" t="s">
        <v>423</v>
      </c>
    </row>
    <row r="212" spans="1:16" x14ac:dyDescent="0.35">
      <c r="A212" s="88" t="s">
        <v>819</v>
      </c>
      <c r="B212" s="88"/>
      <c r="C212" s="88" t="s">
        <v>449</v>
      </c>
      <c r="D212" s="88" t="s">
        <v>450</v>
      </c>
      <c r="E212" s="88" t="s">
        <v>611</v>
      </c>
      <c r="F212" s="88" t="s">
        <v>322</v>
      </c>
      <c r="G212" s="88" t="s">
        <v>716</v>
      </c>
      <c r="H212" s="88" t="s">
        <v>230</v>
      </c>
      <c r="I212" s="88" t="s">
        <v>717</v>
      </c>
      <c r="J212" s="88" t="s">
        <v>424</v>
      </c>
      <c r="K212" s="88" t="s">
        <v>720</v>
      </c>
      <c r="L212" s="88" t="s">
        <v>721</v>
      </c>
      <c r="M212" s="92">
        <v>4.8128760000000003E-5</v>
      </c>
      <c r="N212" s="92">
        <v>1.1082819999999999E-3</v>
      </c>
      <c r="O212" s="92">
        <v>2.9920959999999998E-4</v>
      </c>
      <c r="P212" s="88" t="s">
        <v>424</v>
      </c>
    </row>
    <row r="213" spans="1:16" x14ac:dyDescent="0.35">
      <c r="A213" s="88" t="s">
        <v>819</v>
      </c>
      <c r="B213" s="88"/>
      <c r="C213" s="88" t="s">
        <v>449</v>
      </c>
      <c r="D213" s="88" t="s">
        <v>450</v>
      </c>
      <c r="E213" s="88" t="s">
        <v>611</v>
      </c>
      <c r="F213" s="88" t="s">
        <v>322</v>
      </c>
      <c r="G213" s="88" t="s">
        <v>716</v>
      </c>
      <c r="H213" s="88" t="s">
        <v>231</v>
      </c>
      <c r="I213" s="88" t="s">
        <v>717</v>
      </c>
      <c r="J213" s="88" t="s">
        <v>424</v>
      </c>
      <c r="K213" s="88" t="s">
        <v>720</v>
      </c>
      <c r="L213" s="88" t="s">
        <v>722</v>
      </c>
      <c r="M213" s="92">
        <v>1.5401690000000001E-6</v>
      </c>
      <c r="N213" s="92">
        <v>7.9019300000000001E-6</v>
      </c>
      <c r="O213" s="92">
        <v>4.8005869999999997E-6</v>
      </c>
      <c r="P213" s="88" t="s">
        <v>424</v>
      </c>
    </row>
    <row r="214" spans="1:16" x14ac:dyDescent="0.35">
      <c r="A214" s="88" t="s">
        <v>819</v>
      </c>
      <c r="B214" s="88"/>
      <c r="C214" s="88" t="s">
        <v>449</v>
      </c>
      <c r="D214" s="88" t="s">
        <v>450</v>
      </c>
      <c r="E214" s="88" t="s">
        <v>611</v>
      </c>
      <c r="F214" s="88" t="s">
        <v>322</v>
      </c>
      <c r="G214" s="88" t="s">
        <v>716</v>
      </c>
      <c r="H214" s="88" t="s">
        <v>232</v>
      </c>
      <c r="I214" s="88" t="s">
        <v>717</v>
      </c>
      <c r="J214" s="88" t="s">
        <v>424</v>
      </c>
      <c r="K214" s="88" t="s">
        <v>720</v>
      </c>
      <c r="L214" s="88" t="s">
        <v>723</v>
      </c>
      <c r="M214" s="92">
        <v>2.0577949999999998E-5</v>
      </c>
      <c r="N214" s="92">
        <v>1.2447479999999999E-4</v>
      </c>
      <c r="O214" s="92">
        <v>6.7586630000000003E-5</v>
      </c>
      <c r="P214" s="88" t="s">
        <v>424</v>
      </c>
    </row>
    <row r="215" spans="1:16" x14ac:dyDescent="0.35">
      <c r="A215" s="88" t="s">
        <v>819</v>
      </c>
      <c r="B215" s="88"/>
      <c r="C215" s="88" t="s">
        <v>449</v>
      </c>
      <c r="D215" s="88" t="s">
        <v>450</v>
      </c>
      <c r="E215" s="88" t="s">
        <v>611</v>
      </c>
      <c r="F215" s="88" t="s">
        <v>322</v>
      </c>
      <c r="G215" s="88" t="s">
        <v>716</v>
      </c>
      <c r="H215" s="88" t="s">
        <v>233</v>
      </c>
      <c r="I215" s="88" t="s">
        <v>717</v>
      </c>
      <c r="J215" s="88" t="s">
        <v>424</v>
      </c>
      <c r="K215" s="88" t="s">
        <v>720</v>
      </c>
      <c r="L215" s="88" t="s">
        <v>724</v>
      </c>
      <c r="M215" s="92">
        <v>1.682372E-4</v>
      </c>
      <c r="N215" s="92">
        <v>3.525037E-3</v>
      </c>
      <c r="O215" s="92">
        <v>1.0556369999999999E-3</v>
      </c>
      <c r="P215" s="88" t="s">
        <v>424</v>
      </c>
    </row>
    <row r="216" spans="1:16" x14ac:dyDescent="0.35">
      <c r="A216" s="88" t="s">
        <v>819</v>
      </c>
      <c r="B216" s="88"/>
      <c r="C216" s="88" t="s">
        <v>449</v>
      </c>
      <c r="D216" s="88" t="s">
        <v>450</v>
      </c>
      <c r="E216" s="88" t="s">
        <v>611</v>
      </c>
      <c r="F216" s="88" t="s">
        <v>322</v>
      </c>
      <c r="G216" s="88" t="s">
        <v>716</v>
      </c>
      <c r="H216" s="88" t="s">
        <v>234</v>
      </c>
      <c r="I216" s="88" t="s">
        <v>717</v>
      </c>
      <c r="J216" s="88" t="s">
        <v>424</v>
      </c>
      <c r="K216" s="88" t="s">
        <v>720</v>
      </c>
      <c r="L216" s="88" t="s">
        <v>725</v>
      </c>
      <c r="M216" s="92">
        <v>1.0881519999999999E-4</v>
      </c>
      <c r="N216" s="92">
        <v>1.9147350000000001E-3</v>
      </c>
      <c r="O216" s="92">
        <v>7.894248E-4</v>
      </c>
      <c r="P216" s="88" t="s">
        <v>424</v>
      </c>
    </row>
    <row r="217" spans="1:16" x14ac:dyDescent="0.35">
      <c r="A217" s="88" t="s">
        <v>819</v>
      </c>
      <c r="B217" s="88"/>
      <c r="C217" s="88" t="s">
        <v>449</v>
      </c>
      <c r="D217" s="88" t="s">
        <v>450</v>
      </c>
      <c r="E217" s="88" t="s">
        <v>611</v>
      </c>
      <c r="F217" s="88" t="s">
        <v>322</v>
      </c>
      <c r="G217" s="88" t="s">
        <v>716</v>
      </c>
      <c r="H217" s="88" t="s">
        <v>235</v>
      </c>
      <c r="I217" s="88" t="s">
        <v>717</v>
      </c>
      <c r="J217" s="88" t="s">
        <v>424</v>
      </c>
      <c r="K217" s="88" t="s">
        <v>720</v>
      </c>
      <c r="L217" s="88" t="s">
        <v>726</v>
      </c>
      <c r="M217" s="92">
        <v>1.636393E-5</v>
      </c>
      <c r="N217" s="92">
        <v>2.3022200000000001E-4</v>
      </c>
      <c r="O217" s="92">
        <v>7.777703E-5</v>
      </c>
      <c r="P217" s="88" t="s">
        <v>424</v>
      </c>
    </row>
    <row r="218" spans="1:16" x14ac:dyDescent="0.35">
      <c r="A218" s="88" t="s">
        <v>819</v>
      </c>
      <c r="B218" s="88"/>
      <c r="C218" s="88" t="s">
        <v>449</v>
      </c>
      <c r="D218" s="88" t="s">
        <v>450</v>
      </c>
      <c r="E218" s="88" t="s">
        <v>611</v>
      </c>
      <c r="F218" s="88" t="s">
        <v>322</v>
      </c>
      <c r="G218" s="88" t="s">
        <v>716</v>
      </c>
      <c r="H218" s="88" t="s">
        <v>236</v>
      </c>
      <c r="I218" s="88" t="s">
        <v>717</v>
      </c>
      <c r="J218" s="88" t="s">
        <v>424</v>
      </c>
      <c r="K218" s="88" t="s">
        <v>720</v>
      </c>
      <c r="L218" s="88" t="s">
        <v>727</v>
      </c>
      <c r="M218" s="92">
        <v>1.7854900000000001E-5</v>
      </c>
      <c r="N218" s="92">
        <v>2.9652329999999997E-4</v>
      </c>
      <c r="O218" s="92">
        <v>1.1444210000000001E-4</v>
      </c>
      <c r="P218" s="88" t="s">
        <v>424</v>
      </c>
    </row>
    <row r="219" spans="1:16" x14ac:dyDescent="0.35">
      <c r="A219" s="88" t="s">
        <v>819</v>
      </c>
      <c r="B219" s="88"/>
      <c r="C219" s="88" t="s">
        <v>449</v>
      </c>
      <c r="D219" s="88" t="s">
        <v>450</v>
      </c>
      <c r="E219" s="88" t="s">
        <v>611</v>
      </c>
      <c r="F219" s="88" t="s">
        <v>322</v>
      </c>
      <c r="G219" s="88" t="s">
        <v>716</v>
      </c>
      <c r="H219" s="88" t="s">
        <v>237</v>
      </c>
      <c r="I219" s="88" t="s">
        <v>717</v>
      </c>
      <c r="J219" s="88" t="s">
        <v>424</v>
      </c>
      <c r="K219" s="88" t="s">
        <v>720</v>
      </c>
      <c r="L219" s="88" t="s">
        <v>728</v>
      </c>
      <c r="M219" s="92">
        <v>9.5782440000000002E-5</v>
      </c>
      <c r="N219" s="92">
        <v>1.090361E-3</v>
      </c>
      <c r="O219" s="92">
        <v>3.8696979999999998E-4</v>
      </c>
      <c r="P219" s="88" t="s">
        <v>424</v>
      </c>
    </row>
    <row r="220" spans="1:16" x14ac:dyDescent="0.35">
      <c r="A220" s="88" t="s">
        <v>819</v>
      </c>
      <c r="B220" s="88"/>
      <c r="C220" s="88" t="s">
        <v>449</v>
      </c>
      <c r="D220" s="88" t="s">
        <v>450</v>
      </c>
      <c r="E220" s="88" t="s">
        <v>611</v>
      </c>
      <c r="F220" s="88" t="s">
        <v>322</v>
      </c>
      <c r="G220" s="88" t="s">
        <v>716</v>
      </c>
      <c r="H220" s="88" t="s">
        <v>238</v>
      </c>
      <c r="I220" s="88" t="s">
        <v>717</v>
      </c>
      <c r="J220" s="88" t="s">
        <v>424</v>
      </c>
      <c r="K220" s="88" t="s">
        <v>720</v>
      </c>
      <c r="L220" s="88" t="s">
        <v>729</v>
      </c>
      <c r="M220" s="92">
        <v>1.338392E-4</v>
      </c>
      <c r="N220" s="92">
        <v>2.8451140000000001E-3</v>
      </c>
      <c r="O220" s="92">
        <v>7.8180480000000004E-4</v>
      </c>
      <c r="P220" s="88" t="s">
        <v>424</v>
      </c>
    </row>
    <row r="221" spans="1:16" x14ac:dyDescent="0.35">
      <c r="A221" s="88" t="s">
        <v>819</v>
      </c>
      <c r="B221" s="88"/>
      <c r="C221" s="88" t="s">
        <v>449</v>
      </c>
      <c r="D221" s="88" t="s">
        <v>450</v>
      </c>
      <c r="E221" s="88" t="s">
        <v>611</v>
      </c>
      <c r="F221" s="88" t="s">
        <v>322</v>
      </c>
      <c r="G221" s="88" t="s">
        <v>716</v>
      </c>
      <c r="H221" s="88" t="s">
        <v>239</v>
      </c>
      <c r="I221" s="88" t="s">
        <v>717</v>
      </c>
      <c r="J221" s="88" t="s">
        <v>424</v>
      </c>
      <c r="K221" s="88" t="s">
        <v>720</v>
      </c>
      <c r="L221" s="88" t="s">
        <v>730</v>
      </c>
      <c r="M221" s="92">
        <v>3.9941640000000001E-4</v>
      </c>
      <c r="N221" s="92">
        <v>5.7606180000000003E-3</v>
      </c>
      <c r="O221" s="92">
        <v>1.5923409999999999E-3</v>
      </c>
      <c r="P221" s="88" t="s">
        <v>424</v>
      </c>
    </row>
    <row r="222" spans="1:16" x14ac:dyDescent="0.35">
      <c r="A222" s="88" t="s">
        <v>819</v>
      </c>
      <c r="B222" s="88"/>
      <c r="C222" s="88" t="s">
        <v>449</v>
      </c>
      <c r="D222" s="88" t="s">
        <v>450</v>
      </c>
      <c r="E222" s="88" t="s">
        <v>611</v>
      </c>
      <c r="F222" s="88" t="s">
        <v>322</v>
      </c>
      <c r="G222" s="88" t="s">
        <v>716</v>
      </c>
      <c r="H222" s="88" t="s">
        <v>240</v>
      </c>
      <c r="I222" s="88" t="s">
        <v>717</v>
      </c>
      <c r="J222" s="88" t="s">
        <v>424</v>
      </c>
      <c r="K222" s="88" t="s">
        <v>720</v>
      </c>
      <c r="L222" s="88" t="s">
        <v>731</v>
      </c>
      <c r="M222" s="92">
        <v>2.9392109999999997E-4</v>
      </c>
      <c r="N222" s="92">
        <v>6.2533060000000001E-3</v>
      </c>
      <c r="O222" s="92">
        <v>1.591812E-3</v>
      </c>
      <c r="P222" s="88" t="s">
        <v>424</v>
      </c>
    </row>
    <row r="223" spans="1:16" x14ac:dyDescent="0.35">
      <c r="A223" s="88" t="s">
        <v>819</v>
      </c>
      <c r="B223" s="88"/>
      <c r="C223" s="88" t="s">
        <v>449</v>
      </c>
      <c r="D223" s="88" t="s">
        <v>450</v>
      </c>
      <c r="E223" s="88" t="s">
        <v>611</v>
      </c>
      <c r="F223" s="88" t="s">
        <v>322</v>
      </c>
      <c r="G223" s="88" t="s">
        <v>716</v>
      </c>
      <c r="H223" s="88" t="s">
        <v>241</v>
      </c>
      <c r="I223" s="88" t="s">
        <v>717</v>
      </c>
      <c r="J223" s="88" t="s">
        <v>424</v>
      </c>
      <c r="K223" s="88" t="s">
        <v>720</v>
      </c>
      <c r="L223" s="88" t="s">
        <v>732</v>
      </c>
      <c r="M223" s="92">
        <v>1.081478E-5</v>
      </c>
      <c r="N223" s="92">
        <v>2.061315E-4</v>
      </c>
      <c r="O223" s="92">
        <v>5.8023750000000002E-5</v>
      </c>
      <c r="P223" s="88" t="s">
        <v>424</v>
      </c>
    </row>
    <row r="224" spans="1:16" x14ac:dyDescent="0.35">
      <c r="A224" s="88" t="s">
        <v>819</v>
      </c>
      <c r="B224" s="88"/>
      <c r="C224" s="88" t="s">
        <v>449</v>
      </c>
      <c r="D224" s="88" t="s">
        <v>450</v>
      </c>
      <c r="E224" s="88" t="s">
        <v>611</v>
      </c>
      <c r="F224" s="88" t="s">
        <v>322</v>
      </c>
      <c r="G224" s="88" t="s">
        <v>716</v>
      </c>
      <c r="H224" s="88" t="s">
        <v>242</v>
      </c>
      <c r="I224" s="88" t="s">
        <v>717</v>
      </c>
      <c r="J224" s="88" t="s">
        <v>424</v>
      </c>
      <c r="K224" s="88" t="s">
        <v>720</v>
      </c>
      <c r="L224" s="88" t="s">
        <v>733</v>
      </c>
      <c r="M224" s="92">
        <v>2.433461E-5</v>
      </c>
      <c r="N224" s="92">
        <v>2.3485220000000001E-4</v>
      </c>
      <c r="O224" s="92">
        <v>9.720343E-5</v>
      </c>
      <c r="P224" s="88" t="s">
        <v>424</v>
      </c>
    </row>
    <row r="225" spans="1:16" x14ac:dyDescent="0.35">
      <c r="A225" s="88" t="s">
        <v>819</v>
      </c>
      <c r="B225" s="88"/>
      <c r="C225" s="88" t="s">
        <v>449</v>
      </c>
      <c r="D225" s="88" t="s">
        <v>450</v>
      </c>
      <c r="E225" s="88" t="s">
        <v>611</v>
      </c>
      <c r="F225" s="88" t="s">
        <v>322</v>
      </c>
      <c r="G225" s="88" t="s">
        <v>716</v>
      </c>
      <c r="H225" s="88" t="s">
        <v>243</v>
      </c>
      <c r="I225" s="88" t="s">
        <v>717</v>
      </c>
      <c r="J225" s="88" t="s">
        <v>424</v>
      </c>
      <c r="K225" s="88" t="s">
        <v>720</v>
      </c>
      <c r="L225" s="88" t="s">
        <v>734</v>
      </c>
      <c r="M225" s="92">
        <v>1.4311200000000001E-4</v>
      </c>
      <c r="N225" s="92">
        <v>2.6531929999999999E-3</v>
      </c>
      <c r="O225" s="92">
        <v>6.2978139999999997E-4</v>
      </c>
      <c r="P225" s="88" t="s">
        <v>424</v>
      </c>
    </row>
    <row r="226" spans="1:16" x14ac:dyDescent="0.35">
      <c r="A226" s="88" t="s">
        <v>819</v>
      </c>
      <c r="B226" s="88"/>
      <c r="C226" s="88" t="s">
        <v>449</v>
      </c>
      <c r="D226" s="88" t="s">
        <v>450</v>
      </c>
      <c r="E226" s="88" t="s">
        <v>611</v>
      </c>
      <c r="F226" s="88" t="s">
        <v>322</v>
      </c>
      <c r="G226" s="88" t="s">
        <v>716</v>
      </c>
      <c r="H226" s="88" t="s">
        <v>244</v>
      </c>
      <c r="I226" s="88" t="s">
        <v>717</v>
      </c>
      <c r="J226" s="88" t="s">
        <v>424</v>
      </c>
      <c r="K226" s="88" t="s">
        <v>720</v>
      </c>
      <c r="L226" s="88" t="s">
        <v>735</v>
      </c>
      <c r="M226" s="92">
        <v>6.9042110000000002E-5</v>
      </c>
      <c r="N226" s="92">
        <v>1.164148E-3</v>
      </c>
      <c r="O226" s="92">
        <v>3.804279E-4</v>
      </c>
      <c r="P226" s="88" t="s">
        <v>424</v>
      </c>
    </row>
    <row r="227" spans="1:16" x14ac:dyDescent="0.35">
      <c r="A227" s="88" t="s">
        <v>819</v>
      </c>
      <c r="B227" s="88"/>
      <c r="C227" s="88" t="s">
        <v>449</v>
      </c>
      <c r="D227" s="88" t="s">
        <v>450</v>
      </c>
      <c r="E227" s="88" t="s">
        <v>611</v>
      </c>
      <c r="F227" s="88" t="s">
        <v>322</v>
      </c>
      <c r="G227" s="88" t="s">
        <v>716</v>
      </c>
      <c r="H227" s="88" t="s">
        <v>245</v>
      </c>
      <c r="I227" s="88" t="s">
        <v>717</v>
      </c>
      <c r="J227" s="88" t="s">
        <v>424</v>
      </c>
      <c r="K227" s="88" t="s">
        <v>720</v>
      </c>
      <c r="L227" s="88" t="s">
        <v>736</v>
      </c>
      <c r="M227" s="92">
        <v>3.7694630000000001E-4</v>
      </c>
      <c r="N227" s="92">
        <v>1.5896339999999998E-2</v>
      </c>
      <c r="O227" s="92">
        <v>1.392948E-3</v>
      </c>
      <c r="P227" s="88" t="s">
        <v>424</v>
      </c>
    </row>
    <row r="228" spans="1:16" x14ac:dyDescent="0.35">
      <c r="A228" s="88" t="s">
        <v>819</v>
      </c>
      <c r="B228" s="88"/>
      <c r="C228" s="88" t="s">
        <v>449</v>
      </c>
      <c r="D228" s="88" t="s">
        <v>450</v>
      </c>
      <c r="E228" s="88" t="s">
        <v>611</v>
      </c>
      <c r="F228" s="88" t="s">
        <v>322</v>
      </c>
      <c r="G228" s="88" t="s">
        <v>716</v>
      </c>
      <c r="H228" s="88" t="s">
        <v>246</v>
      </c>
      <c r="I228" s="88" t="s">
        <v>717</v>
      </c>
      <c r="J228" s="88" t="s">
        <v>424</v>
      </c>
      <c r="K228" s="88" t="s">
        <v>720</v>
      </c>
      <c r="L228" s="88" t="s">
        <v>737</v>
      </c>
      <c r="M228" s="92">
        <v>3.3889079999999999E-5</v>
      </c>
      <c r="N228" s="92">
        <v>7.4951719999999996E-4</v>
      </c>
      <c r="O228" s="92">
        <v>1.6176710000000001E-4</v>
      </c>
      <c r="P228" s="88" t="s">
        <v>424</v>
      </c>
    </row>
    <row r="229" spans="1:16" x14ac:dyDescent="0.35">
      <c r="A229" s="88" t="s">
        <v>819</v>
      </c>
      <c r="B229" s="88"/>
      <c r="C229" s="88" t="s">
        <v>449</v>
      </c>
      <c r="D229" s="88" t="s">
        <v>450</v>
      </c>
      <c r="E229" s="88" t="s">
        <v>611</v>
      </c>
      <c r="F229" s="88" t="s">
        <v>322</v>
      </c>
      <c r="G229" s="88" t="s">
        <v>716</v>
      </c>
      <c r="H229" s="88" t="s">
        <v>247</v>
      </c>
      <c r="I229" s="88" t="s">
        <v>717</v>
      </c>
      <c r="J229" s="88" t="s">
        <v>424</v>
      </c>
      <c r="K229" s="88" t="s">
        <v>720</v>
      </c>
      <c r="L229" s="88" t="s">
        <v>738</v>
      </c>
      <c r="M229" s="92">
        <v>2.282148E-4</v>
      </c>
      <c r="N229" s="92">
        <v>4.8143489999999999E-3</v>
      </c>
      <c r="O229" s="92">
        <v>1.7026210000000001E-3</v>
      </c>
      <c r="P229" s="88" t="s">
        <v>424</v>
      </c>
    </row>
    <row r="230" spans="1:16" x14ac:dyDescent="0.35">
      <c r="A230" s="88" t="s">
        <v>819</v>
      </c>
      <c r="B230" s="88"/>
      <c r="C230" s="88" t="s">
        <v>449</v>
      </c>
      <c r="D230" s="88" t="s">
        <v>450</v>
      </c>
      <c r="E230" s="88" t="s">
        <v>611</v>
      </c>
      <c r="F230" s="88" t="s">
        <v>322</v>
      </c>
      <c r="G230" s="88" t="s">
        <v>716</v>
      </c>
      <c r="H230" s="88" t="s">
        <v>248</v>
      </c>
      <c r="I230" s="88" t="s">
        <v>717</v>
      </c>
      <c r="J230" s="88" t="s">
        <v>424</v>
      </c>
      <c r="K230" s="88" t="s">
        <v>720</v>
      </c>
      <c r="L230" s="88" t="s">
        <v>739</v>
      </c>
      <c r="M230" s="92">
        <v>7.2543360000000003E-4</v>
      </c>
      <c r="N230" s="92">
        <v>1.483055E-2</v>
      </c>
      <c r="O230" s="92">
        <v>4.3899990000000003E-3</v>
      </c>
      <c r="P230" s="88" t="s">
        <v>424</v>
      </c>
    </row>
    <row r="231" spans="1:16" x14ac:dyDescent="0.35">
      <c r="A231" s="88" t="s">
        <v>819</v>
      </c>
      <c r="B231" s="88"/>
      <c r="C231" s="88" t="s">
        <v>449</v>
      </c>
      <c r="D231" s="88" t="s">
        <v>450</v>
      </c>
      <c r="E231" s="88" t="s">
        <v>611</v>
      </c>
      <c r="F231" s="88" t="s">
        <v>322</v>
      </c>
      <c r="G231" s="88" t="s">
        <v>716</v>
      </c>
      <c r="H231" s="88" t="s">
        <v>249</v>
      </c>
      <c r="I231" s="88" t="s">
        <v>717</v>
      </c>
      <c r="J231" s="88" t="s">
        <v>424</v>
      </c>
      <c r="K231" s="88" t="s">
        <v>720</v>
      </c>
      <c r="L231" s="88" t="s">
        <v>740</v>
      </c>
      <c r="M231" s="92">
        <v>3.7456249999999998E-3</v>
      </c>
      <c r="N231" s="92">
        <v>2.079899E-2</v>
      </c>
      <c r="O231" s="92">
        <v>1.6535169999999998E-2</v>
      </c>
      <c r="P231" s="88" t="s">
        <v>424</v>
      </c>
    </row>
    <row r="232" spans="1:16" x14ac:dyDescent="0.35">
      <c r="A232" s="88" t="s">
        <v>819</v>
      </c>
      <c r="B232" s="88"/>
      <c r="C232" s="88" t="s">
        <v>449</v>
      </c>
      <c r="D232" s="88" t="s">
        <v>450</v>
      </c>
      <c r="E232" s="88" t="s">
        <v>611</v>
      </c>
      <c r="F232" s="88" t="s">
        <v>322</v>
      </c>
      <c r="G232" s="88" t="s">
        <v>716</v>
      </c>
      <c r="H232" s="88" t="s">
        <v>250</v>
      </c>
      <c r="I232" s="88" t="s">
        <v>717</v>
      </c>
      <c r="J232" s="88" t="s">
        <v>424</v>
      </c>
      <c r="K232" s="88" t="s">
        <v>720</v>
      </c>
      <c r="L232" s="88" t="s">
        <v>741</v>
      </c>
      <c r="M232" s="92">
        <v>4.2548819999999998E-4</v>
      </c>
      <c r="N232" s="92">
        <v>9.8679249999999996E-3</v>
      </c>
      <c r="O232" s="92">
        <v>2.6151870000000002E-3</v>
      </c>
      <c r="P232" s="88" t="s">
        <v>424</v>
      </c>
    </row>
    <row r="233" spans="1:16" x14ac:dyDescent="0.35">
      <c r="A233" s="88" t="s">
        <v>819</v>
      </c>
      <c r="B233" s="88"/>
      <c r="C233" s="88" t="s">
        <v>449</v>
      </c>
      <c r="D233" s="88" t="s">
        <v>450</v>
      </c>
      <c r="E233" s="88" t="s">
        <v>611</v>
      </c>
      <c r="F233" s="88" t="s">
        <v>322</v>
      </c>
      <c r="G233" s="88" t="s">
        <v>716</v>
      </c>
      <c r="H233" s="88" t="s">
        <v>251</v>
      </c>
      <c r="I233" s="88" t="s">
        <v>717</v>
      </c>
      <c r="J233" s="88" t="s">
        <v>424</v>
      </c>
      <c r="K233" s="88" t="s">
        <v>720</v>
      </c>
      <c r="L233" s="88" t="s">
        <v>742</v>
      </c>
      <c r="M233" s="92">
        <v>4.9625900000000002E-3</v>
      </c>
      <c r="N233" s="92">
        <v>2.2776500000000002E-2</v>
      </c>
      <c r="O233" s="92">
        <v>2.2842600000000001E-2</v>
      </c>
      <c r="P233" s="88" t="s">
        <v>424</v>
      </c>
    </row>
    <row r="234" spans="1:16" x14ac:dyDescent="0.35">
      <c r="A234" s="88" t="s">
        <v>819</v>
      </c>
      <c r="B234" s="88"/>
      <c r="C234" s="88" t="s">
        <v>449</v>
      </c>
      <c r="D234" s="88" t="s">
        <v>450</v>
      </c>
      <c r="E234" s="88" t="s">
        <v>611</v>
      </c>
      <c r="F234" s="88" t="s">
        <v>322</v>
      </c>
      <c r="G234" s="88" t="s">
        <v>716</v>
      </c>
      <c r="H234" s="88" t="s">
        <v>252</v>
      </c>
      <c r="I234" s="88" t="s">
        <v>717</v>
      </c>
      <c r="J234" s="88" t="s">
        <v>424</v>
      </c>
      <c r="K234" s="88" t="s">
        <v>720</v>
      </c>
      <c r="L234" s="88" t="s">
        <v>743</v>
      </c>
      <c r="M234" s="92">
        <v>8.3309349999999995E-5</v>
      </c>
      <c r="N234" s="92">
        <v>2.2357050000000002E-3</v>
      </c>
      <c r="O234" s="92">
        <v>4.7329689999999998E-4</v>
      </c>
      <c r="P234" s="88" t="s">
        <v>424</v>
      </c>
    </row>
    <row r="235" spans="1:16" x14ac:dyDescent="0.35">
      <c r="A235" s="88" t="s">
        <v>819</v>
      </c>
      <c r="B235" s="88"/>
      <c r="C235" s="88" t="s">
        <v>449</v>
      </c>
      <c r="D235" s="88" t="s">
        <v>450</v>
      </c>
      <c r="E235" s="88" t="s">
        <v>611</v>
      </c>
      <c r="F235" s="88" t="s">
        <v>322</v>
      </c>
      <c r="G235" s="88" t="s">
        <v>716</v>
      </c>
      <c r="H235" s="88" t="s">
        <v>253</v>
      </c>
      <c r="I235" s="88" t="s">
        <v>717</v>
      </c>
      <c r="J235" s="88" t="s">
        <v>424</v>
      </c>
      <c r="K235" s="88" t="s">
        <v>720</v>
      </c>
      <c r="L235" s="88" t="s">
        <v>744</v>
      </c>
      <c r="M235" s="92">
        <v>1.631303E-5</v>
      </c>
      <c r="N235" s="92">
        <v>7.1441179999999995E-5</v>
      </c>
      <c r="O235" s="92">
        <v>6.8114370000000004E-5</v>
      </c>
      <c r="P235" s="88" t="s">
        <v>424</v>
      </c>
    </row>
    <row r="236" spans="1:16" x14ac:dyDescent="0.35">
      <c r="A236" s="88" t="s">
        <v>819</v>
      </c>
      <c r="B236" s="88"/>
      <c r="C236" s="88" t="s">
        <v>449</v>
      </c>
      <c r="D236" s="88" t="s">
        <v>450</v>
      </c>
      <c r="E236" s="88" t="s">
        <v>611</v>
      </c>
      <c r="F236" s="88" t="s">
        <v>322</v>
      </c>
      <c r="G236" s="88" t="s">
        <v>716</v>
      </c>
      <c r="H236" s="88" t="s">
        <v>254</v>
      </c>
      <c r="I236" s="88" t="s">
        <v>717</v>
      </c>
      <c r="J236" s="88" t="s">
        <v>424</v>
      </c>
      <c r="K236" s="88" t="s">
        <v>720</v>
      </c>
      <c r="L236" s="88" t="s">
        <v>745</v>
      </c>
      <c r="M236" s="92">
        <v>1.4860049999999999E-4</v>
      </c>
      <c r="N236" s="92">
        <v>2.5542270000000001E-3</v>
      </c>
      <c r="O236" s="92">
        <v>1.064059E-3</v>
      </c>
      <c r="P236" s="88" t="s">
        <v>424</v>
      </c>
    </row>
    <row r="237" spans="1:16" x14ac:dyDescent="0.35">
      <c r="A237" s="88" t="s">
        <v>819</v>
      </c>
      <c r="B237" s="88"/>
      <c r="C237" s="88" t="s">
        <v>449</v>
      </c>
      <c r="D237" s="88" t="s">
        <v>450</v>
      </c>
      <c r="E237" s="88" t="s">
        <v>611</v>
      </c>
      <c r="F237" s="88" t="s">
        <v>322</v>
      </c>
      <c r="G237" s="88" t="s">
        <v>716</v>
      </c>
      <c r="H237" s="88" t="s">
        <v>255</v>
      </c>
      <c r="I237" s="88" t="s">
        <v>717</v>
      </c>
      <c r="J237" s="88" t="s">
        <v>425</v>
      </c>
      <c r="K237" s="88" t="s">
        <v>746</v>
      </c>
      <c r="L237" s="88" t="s">
        <v>747</v>
      </c>
      <c r="M237" s="92">
        <v>1.9684499999999999E-4</v>
      </c>
      <c r="N237" s="92">
        <v>1.15134E-3</v>
      </c>
      <c r="O237" s="92">
        <v>8.8005799999999997E-4</v>
      </c>
      <c r="P237" s="88" t="s">
        <v>425</v>
      </c>
    </row>
    <row r="238" spans="1:16" x14ac:dyDescent="0.35">
      <c r="A238" s="88" t="s">
        <v>819</v>
      </c>
      <c r="B238" s="88"/>
      <c r="C238" s="88" t="s">
        <v>449</v>
      </c>
      <c r="D238" s="88" t="s">
        <v>450</v>
      </c>
      <c r="E238" s="88" t="s">
        <v>611</v>
      </c>
      <c r="F238" s="88" t="s">
        <v>322</v>
      </c>
      <c r="G238" s="88" t="s">
        <v>716</v>
      </c>
      <c r="H238" s="88" t="s">
        <v>256</v>
      </c>
      <c r="I238" s="88" t="s">
        <v>717</v>
      </c>
      <c r="J238" s="88" t="s">
        <v>425</v>
      </c>
      <c r="K238" s="88" t="s">
        <v>746</v>
      </c>
      <c r="L238" s="88" t="s">
        <v>748</v>
      </c>
      <c r="M238" s="92">
        <v>1.1164480000000001E-4</v>
      </c>
      <c r="N238" s="92">
        <v>5.5565600000000003E-3</v>
      </c>
      <c r="O238" s="92">
        <v>5.3600550000000005E-4</v>
      </c>
      <c r="P238" s="88" t="s">
        <v>425</v>
      </c>
    </row>
    <row r="239" spans="1:16" x14ac:dyDescent="0.35">
      <c r="A239" s="88" t="s">
        <v>819</v>
      </c>
      <c r="B239" s="88"/>
      <c r="C239" s="88" t="s">
        <v>449</v>
      </c>
      <c r="D239" s="88" t="s">
        <v>450</v>
      </c>
      <c r="E239" s="88" t="s">
        <v>611</v>
      </c>
      <c r="F239" s="88" t="s">
        <v>322</v>
      </c>
      <c r="G239" s="88" t="s">
        <v>716</v>
      </c>
      <c r="H239" s="88" t="s">
        <v>257</v>
      </c>
      <c r="I239" s="88" t="s">
        <v>717</v>
      </c>
      <c r="J239" s="88" t="s">
        <v>425</v>
      </c>
      <c r="K239" s="88" t="s">
        <v>746</v>
      </c>
      <c r="L239" s="88" t="s">
        <v>749</v>
      </c>
      <c r="M239" s="92">
        <v>8.7220009999999996E-5</v>
      </c>
      <c r="N239" s="92">
        <v>2.137145E-3</v>
      </c>
      <c r="O239" s="92">
        <v>4.5920830000000001E-4</v>
      </c>
      <c r="P239" s="88" t="s">
        <v>425</v>
      </c>
    </row>
    <row r="240" spans="1:16" x14ac:dyDescent="0.35">
      <c r="A240" s="88" t="s">
        <v>819</v>
      </c>
      <c r="B240" s="88"/>
      <c r="C240" s="88" t="s">
        <v>449</v>
      </c>
      <c r="D240" s="88" t="s">
        <v>450</v>
      </c>
      <c r="E240" s="88" t="s">
        <v>611</v>
      </c>
      <c r="F240" s="88" t="s">
        <v>322</v>
      </c>
      <c r="G240" s="88" t="s">
        <v>716</v>
      </c>
      <c r="H240" s="88" t="s">
        <v>258</v>
      </c>
      <c r="I240" s="88" t="s">
        <v>717</v>
      </c>
      <c r="J240" s="88" t="s">
        <v>425</v>
      </c>
      <c r="K240" s="88" t="s">
        <v>746</v>
      </c>
      <c r="L240" s="88" t="s">
        <v>750</v>
      </c>
      <c r="M240" s="92">
        <v>1.3228449999999999E-4</v>
      </c>
      <c r="N240" s="92">
        <v>2.5737920000000001E-3</v>
      </c>
      <c r="O240" s="92">
        <v>6.7031359999999995E-4</v>
      </c>
      <c r="P240" s="88" t="s">
        <v>425</v>
      </c>
    </row>
    <row r="241" spans="1:16" x14ac:dyDescent="0.35">
      <c r="A241" s="88" t="s">
        <v>819</v>
      </c>
      <c r="B241" s="88"/>
      <c r="C241" s="88" t="s">
        <v>449</v>
      </c>
      <c r="D241" s="88" t="s">
        <v>450</v>
      </c>
      <c r="E241" s="88" t="s">
        <v>611</v>
      </c>
      <c r="F241" s="88" t="s">
        <v>322</v>
      </c>
      <c r="G241" s="88" t="s">
        <v>716</v>
      </c>
      <c r="H241" s="88" t="s">
        <v>259</v>
      </c>
      <c r="I241" s="88" t="s">
        <v>717</v>
      </c>
      <c r="J241" s="88" t="s">
        <v>425</v>
      </c>
      <c r="K241" s="88" t="s">
        <v>746</v>
      </c>
      <c r="L241" s="88" t="s">
        <v>751</v>
      </c>
      <c r="M241" s="92">
        <v>3.4162599999999997E-5</v>
      </c>
      <c r="N241" s="92">
        <v>2.259145E-4</v>
      </c>
      <c r="O241" s="92">
        <v>1.315322E-4</v>
      </c>
      <c r="P241" s="88" t="s">
        <v>425</v>
      </c>
    </row>
    <row r="242" spans="1:16" x14ac:dyDescent="0.35">
      <c r="A242" s="88" t="s">
        <v>819</v>
      </c>
      <c r="B242" s="88"/>
      <c r="C242" s="88" t="s">
        <v>449</v>
      </c>
      <c r="D242" s="88" t="s">
        <v>450</v>
      </c>
      <c r="E242" s="88" t="s">
        <v>611</v>
      </c>
      <c r="F242" s="88" t="s">
        <v>322</v>
      </c>
      <c r="G242" s="88" t="s">
        <v>716</v>
      </c>
      <c r="H242" s="88" t="s">
        <v>260</v>
      </c>
      <c r="I242" s="88" t="s">
        <v>717</v>
      </c>
      <c r="J242" s="88" t="s">
        <v>425</v>
      </c>
      <c r="K242" s="88" t="s">
        <v>746</v>
      </c>
      <c r="L242" s="88" t="s">
        <v>752</v>
      </c>
      <c r="M242" s="92">
        <v>8.5327540000000005E-4</v>
      </c>
      <c r="N242" s="92">
        <v>2.4912030000000002E-2</v>
      </c>
      <c r="O242" s="92">
        <v>3.4091759999999999E-3</v>
      </c>
      <c r="P242" s="88" t="s">
        <v>425</v>
      </c>
    </row>
    <row r="243" spans="1:16" x14ac:dyDescent="0.35">
      <c r="A243" s="88" t="s">
        <v>819</v>
      </c>
      <c r="B243" s="88"/>
      <c r="C243" s="88" t="s">
        <v>449</v>
      </c>
      <c r="D243" s="88" t="s">
        <v>450</v>
      </c>
      <c r="E243" s="88" t="s">
        <v>611</v>
      </c>
      <c r="F243" s="88" t="s">
        <v>322</v>
      </c>
      <c r="G243" s="88" t="s">
        <v>716</v>
      </c>
      <c r="H243" s="88" t="s">
        <v>261</v>
      </c>
      <c r="I243" s="88" t="s">
        <v>717</v>
      </c>
      <c r="J243" s="88" t="s">
        <v>425</v>
      </c>
      <c r="K243" s="88" t="s">
        <v>746</v>
      </c>
      <c r="L243" s="88" t="s">
        <v>753</v>
      </c>
      <c r="M243" s="92">
        <v>5.2185209999999997E-5</v>
      </c>
      <c r="N243" s="92">
        <v>1.230741E-3</v>
      </c>
      <c r="O243" s="92">
        <v>2.472676E-4</v>
      </c>
      <c r="P243" s="88" t="s">
        <v>425</v>
      </c>
    </row>
    <row r="244" spans="1:16" x14ac:dyDescent="0.35">
      <c r="A244" s="88" t="s">
        <v>819</v>
      </c>
      <c r="B244" s="88"/>
      <c r="C244" s="88" t="s">
        <v>449</v>
      </c>
      <c r="D244" s="88" t="s">
        <v>450</v>
      </c>
      <c r="E244" s="88" t="s">
        <v>611</v>
      </c>
      <c r="F244" s="88" t="s">
        <v>322</v>
      </c>
      <c r="G244" s="88" t="s">
        <v>716</v>
      </c>
      <c r="H244" s="88" t="s">
        <v>262</v>
      </c>
      <c r="I244" s="88" t="s">
        <v>717</v>
      </c>
      <c r="J244" s="88" t="s">
        <v>426</v>
      </c>
      <c r="K244" s="88" t="s">
        <v>754</v>
      </c>
      <c r="L244" s="88" t="s">
        <v>755</v>
      </c>
      <c r="M244" s="92">
        <v>1.2162039999999999E-7</v>
      </c>
      <c r="N244" s="92">
        <v>8.1077479999999999E-7</v>
      </c>
      <c r="O244" s="92">
        <v>4.2845279999999999E-7</v>
      </c>
      <c r="P244" s="88" t="s">
        <v>426</v>
      </c>
    </row>
    <row r="245" spans="1:16" x14ac:dyDescent="0.35">
      <c r="A245" s="88" t="s">
        <v>819</v>
      </c>
      <c r="B245" s="88"/>
      <c r="C245" s="88" t="s">
        <v>449</v>
      </c>
      <c r="D245" s="88" t="s">
        <v>450</v>
      </c>
      <c r="E245" s="88" t="s">
        <v>611</v>
      </c>
      <c r="F245" s="88" t="s">
        <v>322</v>
      </c>
      <c r="G245" s="88" t="s">
        <v>716</v>
      </c>
      <c r="H245" s="88" t="s">
        <v>263</v>
      </c>
      <c r="I245" s="88" t="s">
        <v>717</v>
      </c>
      <c r="J245" s="88" t="s">
        <v>426</v>
      </c>
      <c r="K245" s="88" t="s">
        <v>754</v>
      </c>
      <c r="L245" s="88" t="s">
        <v>756</v>
      </c>
      <c r="M245" s="92">
        <v>0</v>
      </c>
      <c r="N245" s="92">
        <v>0</v>
      </c>
      <c r="O245" s="92">
        <v>0</v>
      </c>
      <c r="P245" s="88" t="s">
        <v>426</v>
      </c>
    </row>
    <row r="246" spans="1:16" x14ac:dyDescent="0.35">
      <c r="A246" s="88" t="s">
        <v>819</v>
      </c>
      <c r="B246" s="88"/>
      <c r="C246" s="88" t="s">
        <v>449</v>
      </c>
      <c r="D246" s="88" t="s">
        <v>450</v>
      </c>
      <c r="E246" s="88" t="s">
        <v>611</v>
      </c>
      <c r="F246" s="88" t="s">
        <v>322</v>
      </c>
      <c r="G246" s="88" t="s">
        <v>716</v>
      </c>
      <c r="H246" s="88" t="s">
        <v>264</v>
      </c>
      <c r="I246" s="88" t="s">
        <v>717</v>
      </c>
      <c r="J246" s="88" t="s">
        <v>426</v>
      </c>
      <c r="K246" s="88" t="s">
        <v>754</v>
      </c>
      <c r="L246" s="88" t="s">
        <v>757</v>
      </c>
      <c r="M246" s="92">
        <v>3.3654380000000002E-4</v>
      </c>
      <c r="N246" s="92">
        <v>4.0937229999999996E-3</v>
      </c>
      <c r="O246" s="92">
        <v>1.4034010000000001E-3</v>
      </c>
      <c r="P246" s="88" t="s">
        <v>426</v>
      </c>
    </row>
    <row r="247" spans="1:16" x14ac:dyDescent="0.35">
      <c r="A247" s="88" t="s">
        <v>819</v>
      </c>
      <c r="B247" s="88"/>
      <c r="C247" s="88" t="s">
        <v>449</v>
      </c>
      <c r="D247" s="88" t="s">
        <v>450</v>
      </c>
      <c r="E247" s="88" t="s">
        <v>611</v>
      </c>
      <c r="F247" s="88" t="s">
        <v>322</v>
      </c>
      <c r="G247" s="88" t="s">
        <v>716</v>
      </c>
      <c r="H247" s="88" t="s">
        <v>265</v>
      </c>
      <c r="I247" s="88" t="s">
        <v>717</v>
      </c>
      <c r="J247" s="88" t="s">
        <v>426</v>
      </c>
      <c r="K247" s="88" t="s">
        <v>754</v>
      </c>
      <c r="L247" s="88" t="s">
        <v>758</v>
      </c>
      <c r="M247" s="92">
        <v>8.5327889999999999E-5</v>
      </c>
      <c r="N247" s="92">
        <v>8.966372E-4</v>
      </c>
      <c r="O247" s="92">
        <v>3.6139940000000001E-4</v>
      </c>
      <c r="P247" s="88" t="s">
        <v>426</v>
      </c>
    </row>
    <row r="248" spans="1:16" x14ac:dyDescent="0.35">
      <c r="A248" s="88" t="s">
        <v>819</v>
      </c>
      <c r="B248" s="88"/>
      <c r="C248" s="88" t="s">
        <v>449</v>
      </c>
      <c r="D248" s="88" t="s">
        <v>450</v>
      </c>
      <c r="E248" s="88" t="s">
        <v>611</v>
      </c>
      <c r="F248" s="88" t="s">
        <v>322</v>
      </c>
      <c r="G248" s="88" t="s">
        <v>716</v>
      </c>
      <c r="H248" s="88" t="s">
        <v>266</v>
      </c>
      <c r="I248" s="88" t="s">
        <v>717</v>
      </c>
      <c r="J248" s="88" t="s">
        <v>426</v>
      </c>
      <c r="K248" s="88" t="s">
        <v>754</v>
      </c>
      <c r="L248" s="88" t="s">
        <v>759</v>
      </c>
      <c r="M248" s="92">
        <v>3.8943380000000001E-4</v>
      </c>
      <c r="N248" s="92">
        <v>5.1854350000000004E-3</v>
      </c>
      <c r="O248" s="92">
        <v>1.7302890000000001E-3</v>
      </c>
      <c r="P248" s="88" t="s">
        <v>426</v>
      </c>
    </row>
    <row r="249" spans="1:16" x14ac:dyDescent="0.35">
      <c r="A249" s="88" t="s">
        <v>819</v>
      </c>
      <c r="B249" s="88"/>
      <c r="C249" s="88" t="s">
        <v>449</v>
      </c>
      <c r="D249" s="88" t="s">
        <v>450</v>
      </c>
      <c r="E249" s="88" t="s">
        <v>611</v>
      </c>
      <c r="F249" s="88" t="s">
        <v>322</v>
      </c>
      <c r="G249" s="88" t="s">
        <v>716</v>
      </c>
      <c r="H249" s="88" t="s">
        <v>267</v>
      </c>
      <c r="I249" s="88" t="s">
        <v>717</v>
      </c>
      <c r="J249" s="88" t="s">
        <v>426</v>
      </c>
      <c r="K249" s="88" t="s">
        <v>754</v>
      </c>
      <c r="L249" s="88" t="s">
        <v>760</v>
      </c>
      <c r="M249" s="92">
        <v>1.7866530000000001E-5</v>
      </c>
      <c r="N249" s="92">
        <v>3.5972629999999998E-4</v>
      </c>
      <c r="O249" s="92">
        <v>8.1607089999999999E-5</v>
      </c>
      <c r="P249" s="88" t="s">
        <v>426</v>
      </c>
    </row>
    <row r="250" spans="1:16" x14ac:dyDescent="0.35">
      <c r="A250" s="88" t="s">
        <v>819</v>
      </c>
      <c r="B250" s="88"/>
      <c r="C250" s="88" t="s">
        <v>449</v>
      </c>
      <c r="D250" s="88" t="s">
        <v>450</v>
      </c>
      <c r="E250" s="88" t="s">
        <v>611</v>
      </c>
      <c r="F250" s="88" t="s">
        <v>322</v>
      </c>
      <c r="G250" s="88" t="s">
        <v>716</v>
      </c>
      <c r="H250" s="88" t="s">
        <v>268</v>
      </c>
      <c r="I250" s="88" t="s">
        <v>717</v>
      </c>
      <c r="J250" s="88" t="s">
        <v>426</v>
      </c>
      <c r="K250" s="88" t="s">
        <v>754</v>
      </c>
      <c r="L250" s="88" t="s">
        <v>761</v>
      </c>
      <c r="M250" s="92">
        <v>1.7554190000000001E-6</v>
      </c>
      <c r="N250" s="92">
        <v>1.8856079999999999E-5</v>
      </c>
      <c r="O250" s="92">
        <v>7.6698519999999996E-6</v>
      </c>
      <c r="P250" s="88" t="s">
        <v>426</v>
      </c>
    </row>
    <row r="251" spans="1:16" x14ac:dyDescent="0.35">
      <c r="A251" s="88" t="s">
        <v>819</v>
      </c>
      <c r="B251" s="88"/>
      <c r="C251" s="88" t="s">
        <v>449</v>
      </c>
      <c r="D251" s="88" t="s">
        <v>450</v>
      </c>
      <c r="E251" s="88" t="s">
        <v>611</v>
      </c>
      <c r="F251" s="88" t="s">
        <v>322</v>
      </c>
      <c r="G251" s="88" t="s">
        <v>716</v>
      </c>
      <c r="H251" s="88" t="s">
        <v>269</v>
      </c>
      <c r="I251" s="88" t="s">
        <v>717</v>
      </c>
      <c r="J251" s="88" t="s">
        <v>427</v>
      </c>
      <c r="K251" s="88" t="s">
        <v>762</v>
      </c>
      <c r="L251" s="88" t="s">
        <v>763</v>
      </c>
      <c r="M251" s="92">
        <v>3.7869569999999999E-7</v>
      </c>
      <c r="N251" s="92">
        <v>1.898718E-6</v>
      </c>
      <c r="O251" s="92">
        <v>1.124362E-6</v>
      </c>
      <c r="P251" s="88" t="s">
        <v>427</v>
      </c>
    </row>
    <row r="252" spans="1:16" x14ac:dyDescent="0.35">
      <c r="A252" s="88" t="s">
        <v>819</v>
      </c>
      <c r="B252" s="88"/>
      <c r="C252" s="88" t="s">
        <v>449</v>
      </c>
      <c r="D252" s="88" t="s">
        <v>450</v>
      </c>
      <c r="E252" s="88" t="s">
        <v>611</v>
      </c>
      <c r="F252" s="88" t="s">
        <v>322</v>
      </c>
      <c r="G252" s="88" t="s">
        <v>716</v>
      </c>
      <c r="H252" s="88" t="s">
        <v>270</v>
      </c>
      <c r="I252" s="88" t="s">
        <v>717</v>
      </c>
      <c r="J252" s="88" t="s">
        <v>427</v>
      </c>
      <c r="K252" s="88" t="s">
        <v>762</v>
      </c>
      <c r="L252" s="88" t="s">
        <v>764</v>
      </c>
      <c r="M252" s="92">
        <v>3.3065730000000002E-3</v>
      </c>
      <c r="N252" s="92">
        <v>4.4111009999999999E-2</v>
      </c>
      <c r="O252" s="92">
        <v>1.891431E-2</v>
      </c>
      <c r="P252" s="88" t="s">
        <v>427</v>
      </c>
    </row>
    <row r="253" spans="1:16" x14ac:dyDescent="0.35">
      <c r="A253" s="88" t="s">
        <v>819</v>
      </c>
      <c r="B253" s="88"/>
      <c r="C253" s="88" t="s">
        <v>449</v>
      </c>
      <c r="D253" s="88" t="s">
        <v>450</v>
      </c>
      <c r="E253" s="88" t="s">
        <v>611</v>
      </c>
      <c r="F253" s="88" t="s">
        <v>322</v>
      </c>
      <c r="G253" s="88" t="s">
        <v>716</v>
      </c>
      <c r="H253" s="88" t="s">
        <v>271</v>
      </c>
      <c r="I253" s="88" t="s">
        <v>717</v>
      </c>
      <c r="J253" s="88" t="s">
        <v>427</v>
      </c>
      <c r="K253" s="88" t="s">
        <v>762</v>
      </c>
      <c r="L253" s="88" t="s">
        <v>765</v>
      </c>
      <c r="M253" s="92">
        <v>4.8841900000000003E-4</v>
      </c>
      <c r="N253" s="92">
        <v>5.632026E-3</v>
      </c>
      <c r="O253" s="92">
        <v>2.2564490000000002E-3</v>
      </c>
      <c r="P253" s="88" t="s">
        <v>427</v>
      </c>
    </row>
    <row r="254" spans="1:16" x14ac:dyDescent="0.35">
      <c r="A254" s="88" t="s">
        <v>819</v>
      </c>
      <c r="B254" s="88"/>
      <c r="C254" s="88" t="s">
        <v>449</v>
      </c>
      <c r="D254" s="88" t="s">
        <v>450</v>
      </c>
      <c r="E254" s="88" t="s">
        <v>611</v>
      </c>
      <c r="F254" s="88" t="s">
        <v>322</v>
      </c>
      <c r="G254" s="88" t="s">
        <v>716</v>
      </c>
      <c r="H254" s="88" t="s">
        <v>272</v>
      </c>
      <c r="I254" s="88" t="s">
        <v>717</v>
      </c>
      <c r="J254" s="88" t="s">
        <v>427</v>
      </c>
      <c r="K254" s="88" t="s">
        <v>762</v>
      </c>
      <c r="L254" s="88" t="s">
        <v>766</v>
      </c>
      <c r="M254" s="92">
        <v>4.4265940000000004E-6</v>
      </c>
      <c r="N254" s="92">
        <v>3.3229789999999997E-5</v>
      </c>
      <c r="O254" s="92">
        <v>1.8642180000000001E-5</v>
      </c>
      <c r="P254" s="88" t="s">
        <v>427</v>
      </c>
    </row>
    <row r="255" spans="1:16" x14ac:dyDescent="0.35">
      <c r="A255" s="88" t="s">
        <v>819</v>
      </c>
      <c r="B255" s="88"/>
      <c r="C255" s="88" t="s">
        <v>449</v>
      </c>
      <c r="D255" s="88" t="s">
        <v>450</v>
      </c>
      <c r="E255" s="88" t="s">
        <v>611</v>
      </c>
      <c r="F255" s="88" t="s">
        <v>322</v>
      </c>
      <c r="G255" s="88" t="s">
        <v>716</v>
      </c>
      <c r="H255" s="88" t="s">
        <v>273</v>
      </c>
      <c r="I255" s="88" t="s">
        <v>717</v>
      </c>
      <c r="J255" s="88" t="s">
        <v>427</v>
      </c>
      <c r="K255" s="88" t="s">
        <v>762</v>
      </c>
      <c r="L255" s="88" t="s">
        <v>767</v>
      </c>
      <c r="M255" s="92">
        <v>5.4607799999999997E-7</v>
      </c>
      <c r="N255" s="92">
        <v>5.0940169999999997E-6</v>
      </c>
      <c r="O255" s="92">
        <v>3.2903710000000001E-6</v>
      </c>
      <c r="P255" s="88" t="s">
        <v>427</v>
      </c>
    </row>
    <row r="256" spans="1:16" x14ac:dyDescent="0.35">
      <c r="A256" s="88" t="s">
        <v>819</v>
      </c>
      <c r="B256" s="88"/>
      <c r="C256" s="88" t="s">
        <v>449</v>
      </c>
      <c r="D256" s="88" t="s">
        <v>450</v>
      </c>
      <c r="E256" s="88" t="s">
        <v>611</v>
      </c>
      <c r="F256" s="88" t="s">
        <v>322</v>
      </c>
      <c r="G256" s="88" t="s">
        <v>716</v>
      </c>
      <c r="H256" s="88" t="s">
        <v>274</v>
      </c>
      <c r="I256" s="88" t="s">
        <v>717</v>
      </c>
      <c r="J256" s="88" t="s">
        <v>427</v>
      </c>
      <c r="K256" s="88" t="s">
        <v>762</v>
      </c>
      <c r="L256" s="88" t="s">
        <v>768</v>
      </c>
      <c r="M256" s="92">
        <v>5.8217600000000003E-5</v>
      </c>
      <c r="N256" s="92">
        <v>4.4236470000000002E-4</v>
      </c>
      <c r="O256" s="92">
        <v>2.2727359999999999E-4</v>
      </c>
      <c r="P256" s="88" t="s">
        <v>427</v>
      </c>
    </row>
    <row r="257" spans="1:16" x14ac:dyDescent="0.35">
      <c r="A257" s="88" t="s">
        <v>819</v>
      </c>
      <c r="B257" s="88"/>
      <c r="C257" s="88" t="s">
        <v>449</v>
      </c>
      <c r="D257" s="88" t="s">
        <v>450</v>
      </c>
      <c r="E257" s="88" t="s">
        <v>611</v>
      </c>
      <c r="F257" s="88" t="s">
        <v>322</v>
      </c>
      <c r="G257" s="88" t="s">
        <v>716</v>
      </c>
      <c r="H257" s="88" t="s">
        <v>275</v>
      </c>
      <c r="I257" s="88" t="s">
        <v>717</v>
      </c>
      <c r="J257" s="88" t="s">
        <v>427</v>
      </c>
      <c r="K257" s="88" t="s">
        <v>762</v>
      </c>
      <c r="L257" s="88" t="s">
        <v>769</v>
      </c>
      <c r="M257" s="92">
        <v>1.164535E-7</v>
      </c>
      <c r="N257" s="92">
        <v>1.2417399999999999E-6</v>
      </c>
      <c r="O257" s="92">
        <v>7.2132520000000002E-7</v>
      </c>
      <c r="P257" s="88" t="s">
        <v>427</v>
      </c>
    </row>
    <row r="258" spans="1:16" x14ac:dyDescent="0.35">
      <c r="A258" s="88" t="s">
        <v>819</v>
      </c>
      <c r="B258" s="88"/>
      <c r="C258" s="88" t="s">
        <v>449</v>
      </c>
      <c r="D258" s="88" t="s">
        <v>450</v>
      </c>
      <c r="E258" s="88" t="s">
        <v>611</v>
      </c>
      <c r="F258" s="88" t="s">
        <v>322</v>
      </c>
      <c r="G258" s="88" t="s">
        <v>716</v>
      </c>
      <c r="H258" s="88" t="s">
        <v>276</v>
      </c>
      <c r="I258" s="88" t="s">
        <v>717</v>
      </c>
      <c r="J258" s="88" t="s">
        <v>427</v>
      </c>
      <c r="K258" s="88" t="s">
        <v>762</v>
      </c>
      <c r="L258" s="88" t="s">
        <v>770</v>
      </c>
      <c r="M258" s="92">
        <v>4.8345759999999998E-5</v>
      </c>
      <c r="N258" s="92">
        <v>4.585565E-4</v>
      </c>
      <c r="O258" s="92">
        <v>2.4743710000000002E-4</v>
      </c>
      <c r="P258" s="88" t="s">
        <v>427</v>
      </c>
    </row>
    <row r="259" spans="1:16" x14ac:dyDescent="0.35">
      <c r="A259" s="88" t="s">
        <v>819</v>
      </c>
      <c r="B259" s="88"/>
      <c r="C259" s="88" t="s">
        <v>449</v>
      </c>
      <c r="D259" s="88" t="s">
        <v>450</v>
      </c>
      <c r="E259" s="88" t="s">
        <v>611</v>
      </c>
      <c r="F259" s="88" t="s">
        <v>322</v>
      </c>
      <c r="G259" s="88" t="s">
        <v>716</v>
      </c>
      <c r="H259" s="88" t="s">
        <v>277</v>
      </c>
      <c r="I259" s="88" t="s">
        <v>717</v>
      </c>
      <c r="J259" s="88" t="s">
        <v>427</v>
      </c>
      <c r="K259" s="88" t="s">
        <v>762</v>
      </c>
      <c r="L259" s="88" t="s">
        <v>771</v>
      </c>
      <c r="M259" s="92">
        <v>8.66226E-5</v>
      </c>
      <c r="N259" s="92">
        <v>9.3728539999999997E-4</v>
      </c>
      <c r="O259" s="92">
        <v>4.555564E-4</v>
      </c>
      <c r="P259" s="88" t="s">
        <v>427</v>
      </c>
    </row>
    <row r="260" spans="1:16" x14ac:dyDescent="0.35">
      <c r="A260" s="88" t="s">
        <v>819</v>
      </c>
      <c r="B260" s="88"/>
      <c r="C260" s="88" t="s">
        <v>449</v>
      </c>
      <c r="D260" s="88" t="s">
        <v>450</v>
      </c>
      <c r="E260" s="88" t="s">
        <v>611</v>
      </c>
      <c r="F260" s="88" t="s">
        <v>322</v>
      </c>
      <c r="G260" s="88" t="s">
        <v>716</v>
      </c>
      <c r="H260" s="88" t="s">
        <v>278</v>
      </c>
      <c r="I260" s="88" t="s">
        <v>717</v>
      </c>
      <c r="J260" s="88" t="s">
        <v>427</v>
      </c>
      <c r="K260" s="88" t="s">
        <v>762</v>
      </c>
      <c r="L260" s="88" t="s">
        <v>772</v>
      </c>
      <c r="M260" s="92">
        <v>2.746012E-5</v>
      </c>
      <c r="N260" s="92">
        <v>5.2608780000000001E-4</v>
      </c>
      <c r="O260" s="92">
        <v>1.5271450000000001E-4</v>
      </c>
      <c r="P260" s="88" t="s">
        <v>427</v>
      </c>
    </row>
    <row r="261" spans="1:16" x14ac:dyDescent="0.35">
      <c r="A261" s="88" t="s">
        <v>819</v>
      </c>
      <c r="B261" s="88"/>
      <c r="C261" s="88" t="s">
        <v>449</v>
      </c>
      <c r="D261" s="88" t="s">
        <v>450</v>
      </c>
      <c r="E261" s="88" t="s">
        <v>611</v>
      </c>
      <c r="F261" s="88" t="s">
        <v>322</v>
      </c>
      <c r="G261" s="88" t="s">
        <v>716</v>
      </c>
      <c r="H261" s="88" t="s">
        <v>279</v>
      </c>
      <c r="I261" s="88" t="s">
        <v>717</v>
      </c>
      <c r="J261" s="88" t="s">
        <v>428</v>
      </c>
      <c r="K261" s="88" t="s">
        <v>773</v>
      </c>
      <c r="L261" s="88" t="s">
        <v>774</v>
      </c>
      <c r="M261" s="92">
        <v>6.3247409999999998E-4</v>
      </c>
      <c r="N261" s="92">
        <v>6.9360430000000002E-3</v>
      </c>
      <c r="O261" s="92">
        <v>2.589077E-3</v>
      </c>
      <c r="P261" s="88" t="s">
        <v>428</v>
      </c>
    </row>
    <row r="262" spans="1:16" x14ac:dyDescent="0.35">
      <c r="A262" s="88" t="s">
        <v>819</v>
      </c>
      <c r="B262" s="88"/>
      <c r="C262" s="88" t="s">
        <v>449</v>
      </c>
      <c r="D262" s="88" t="s">
        <v>450</v>
      </c>
      <c r="E262" s="88" t="s">
        <v>611</v>
      </c>
      <c r="F262" s="88" t="s">
        <v>322</v>
      </c>
      <c r="G262" s="88" t="s">
        <v>716</v>
      </c>
      <c r="H262" s="88" t="s">
        <v>280</v>
      </c>
      <c r="I262" s="88" t="s">
        <v>717</v>
      </c>
      <c r="J262" s="88" t="s">
        <v>428</v>
      </c>
      <c r="K262" s="88" t="s">
        <v>773</v>
      </c>
      <c r="L262" s="88" t="s">
        <v>775</v>
      </c>
      <c r="M262" s="92">
        <v>1.51297E-4</v>
      </c>
      <c r="N262" s="92">
        <v>1.635898E-3</v>
      </c>
      <c r="O262" s="92">
        <v>6.3194239999999995E-4</v>
      </c>
      <c r="P262" s="88" t="s">
        <v>428</v>
      </c>
    </row>
    <row r="263" spans="1:16" x14ac:dyDescent="0.35">
      <c r="A263" s="88" t="s">
        <v>819</v>
      </c>
      <c r="B263" s="88"/>
      <c r="C263" s="88" t="s">
        <v>449</v>
      </c>
      <c r="D263" s="88" t="s">
        <v>450</v>
      </c>
      <c r="E263" s="88" t="s">
        <v>611</v>
      </c>
      <c r="F263" s="88" t="s">
        <v>322</v>
      </c>
      <c r="G263" s="88" t="s">
        <v>716</v>
      </c>
      <c r="H263" s="88" t="s">
        <v>281</v>
      </c>
      <c r="I263" s="88" t="s">
        <v>717</v>
      </c>
      <c r="J263" s="88" t="s">
        <v>428</v>
      </c>
      <c r="K263" s="88" t="s">
        <v>773</v>
      </c>
      <c r="L263" s="88" t="s">
        <v>776</v>
      </c>
      <c r="M263" s="92">
        <v>1.299866E-4</v>
      </c>
      <c r="N263" s="92">
        <v>2.6659230000000002E-3</v>
      </c>
      <c r="O263" s="92">
        <v>7.7226580000000001E-4</v>
      </c>
      <c r="P263" s="88" t="s">
        <v>428</v>
      </c>
    </row>
    <row r="264" spans="1:16" x14ac:dyDescent="0.35">
      <c r="A264" s="88" t="s">
        <v>819</v>
      </c>
      <c r="B264" s="88"/>
      <c r="C264" s="88" t="s">
        <v>449</v>
      </c>
      <c r="D264" s="88" t="s">
        <v>450</v>
      </c>
      <c r="E264" s="88" t="s">
        <v>611</v>
      </c>
      <c r="F264" s="88" t="s">
        <v>322</v>
      </c>
      <c r="G264" s="88" t="s">
        <v>716</v>
      </c>
      <c r="H264" s="88" t="s">
        <v>282</v>
      </c>
      <c r="I264" s="88" t="s">
        <v>717</v>
      </c>
      <c r="J264" s="88" t="s">
        <v>428</v>
      </c>
      <c r="K264" s="88" t="s">
        <v>773</v>
      </c>
      <c r="L264" s="88" t="s">
        <v>777</v>
      </c>
      <c r="M264" s="92">
        <v>3.7721780000000001E-4</v>
      </c>
      <c r="N264" s="92">
        <v>2.2655040000000002E-3</v>
      </c>
      <c r="O264" s="92">
        <v>1.744331E-3</v>
      </c>
      <c r="P264" s="88" t="s">
        <v>428</v>
      </c>
    </row>
    <row r="265" spans="1:16" x14ac:dyDescent="0.35">
      <c r="A265" s="88" t="s">
        <v>819</v>
      </c>
      <c r="B265" s="88"/>
      <c r="C265" s="88" t="s">
        <v>449</v>
      </c>
      <c r="D265" s="88" t="s">
        <v>450</v>
      </c>
      <c r="E265" s="88" t="s">
        <v>611</v>
      </c>
      <c r="F265" s="88" t="s">
        <v>322</v>
      </c>
      <c r="G265" s="88" t="s">
        <v>716</v>
      </c>
      <c r="H265" s="88" t="s">
        <v>283</v>
      </c>
      <c r="I265" s="88" t="s">
        <v>717</v>
      </c>
      <c r="J265" s="88" t="s">
        <v>428</v>
      </c>
      <c r="K265" s="88" t="s">
        <v>773</v>
      </c>
      <c r="L265" s="88" t="s">
        <v>778</v>
      </c>
      <c r="M265" s="92">
        <v>2.3290370000000001E-5</v>
      </c>
      <c r="N265" s="92">
        <v>2.3028520000000001E-4</v>
      </c>
      <c r="O265" s="92">
        <v>8.3936920000000001E-5</v>
      </c>
      <c r="P265" s="88" t="s">
        <v>428</v>
      </c>
    </row>
    <row r="266" spans="1:16" x14ac:dyDescent="0.35">
      <c r="A266" s="88" t="s">
        <v>819</v>
      </c>
      <c r="B266" s="88"/>
      <c r="C266" s="88" t="s">
        <v>449</v>
      </c>
      <c r="D266" s="88" t="s">
        <v>450</v>
      </c>
      <c r="E266" s="88" t="s">
        <v>611</v>
      </c>
      <c r="F266" s="88" t="s">
        <v>322</v>
      </c>
      <c r="G266" s="88" t="s">
        <v>716</v>
      </c>
      <c r="H266" s="88" t="s">
        <v>284</v>
      </c>
      <c r="I266" s="88" t="s">
        <v>717</v>
      </c>
      <c r="J266" s="88" t="s">
        <v>428</v>
      </c>
      <c r="K266" s="88" t="s">
        <v>773</v>
      </c>
      <c r="L266" s="88" t="s">
        <v>779</v>
      </c>
      <c r="M266" s="92">
        <v>6.7383630000000002E-6</v>
      </c>
      <c r="N266" s="92">
        <v>1.2609470000000001E-4</v>
      </c>
      <c r="O266" s="92">
        <v>3.6417259999999998E-5</v>
      </c>
      <c r="P266" s="88" t="s">
        <v>428</v>
      </c>
    </row>
    <row r="267" spans="1:16" x14ac:dyDescent="0.35">
      <c r="A267" s="88" t="s">
        <v>819</v>
      </c>
      <c r="B267" s="88"/>
      <c r="C267" s="88" t="s">
        <v>449</v>
      </c>
      <c r="D267" s="88" t="s">
        <v>450</v>
      </c>
      <c r="E267" s="88" t="s">
        <v>611</v>
      </c>
      <c r="F267" s="88" t="s">
        <v>322</v>
      </c>
      <c r="G267" s="88" t="s">
        <v>716</v>
      </c>
      <c r="H267" s="88" t="s">
        <v>285</v>
      </c>
      <c r="I267" s="88" t="s">
        <v>717</v>
      </c>
      <c r="J267" s="88" t="s">
        <v>429</v>
      </c>
      <c r="K267" s="88" t="s">
        <v>780</v>
      </c>
      <c r="L267" s="88" t="s">
        <v>781</v>
      </c>
      <c r="M267" s="92">
        <v>1.6173270000000001E-6</v>
      </c>
      <c r="N267" s="92">
        <v>2.55897E-5</v>
      </c>
      <c r="O267" s="92">
        <v>8.4832409999999992E-6</v>
      </c>
      <c r="P267" s="88" t="s">
        <v>429</v>
      </c>
    </row>
    <row r="268" spans="1:16" x14ac:dyDescent="0.35">
      <c r="A268" s="88" t="s">
        <v>819</v>
      </c>
      <c r="B268" s="88"/>
      <c r="C268" s="88" t="s">
        <v>449</v>
      </c>
      <c r="D268" s="88" t="s">
        <v>450</v>
      </c>
      <c r="E268" s="88" t="s">
        <v>611</v>
      </c>
      <c r="F268" s="88" t="s">
        <v>322</v>
      </c>
      <c r="G268" s="88" t="s">
        <v>716</v>
      </c>
      <c r="H268" s="88" t="s">
        <v>289</v>
      </c>
      <c r="I268" s="88" t="s">
        <v>782</v>
      </c>
      <c r="J268" s="88" t="s">
        <v>433</v>
      </c>
      <c r="K268" s="88" t="s">
        <v>783</v>
      </c>
      <c r="L268" s="88" t="s">
        <v>784</v>
      </c>
      <c r="M268" s="92">
        <v>7.5155869999999998E-3</v>
      </c>
      <c r="N268" s="92">
        <v>0.1201945</v>
      </c>
      <c r="O268" s="92">
        <v>2.7237040000000001E-2</v>
      </c>
      <c r="P268" s="88" t="s">
        <v>423</v>
      </c>
    </row>
    <row r="269" spans="1:16" x14ac:dyDescent="0.35">
      <c r="A269" s="88" t="s">
        <v>819</v>
      </c>
      <c r="B269" s="88"/>
      <c r="C269" s="88" t="s">
        <v>449</v>
      </c>
      <c r="D269" s="88" t="s">
        <v>450</v>
      </c>
      <c r="E269" s="88" t="s">
        <v>611</v>
      </c>
      <c r="F269" s="88" t="s">
        <v>322</v>
      </c>
      <c r="G269" s="88" t="s">
        <v>716</v>
      </c>
      <c r="H269" s="88" t="s">
        <v>290</v>
      </c>
      <c r="I269" s="88" t="s">
        <v>782</v>
      </c>
      <c r="J269" s="88" t="s">
        <v>433</v>
      </c>
      <c r="K269" s="88" t="s">
        <v>783</v>
      </c>
      <c r="L269" s="88" t="s">
        <v>785</v>
      </c>
      <c r="M269" s="92">
        <v>6.5575219999999997E-5</v>
      </c>
      <c r="N269" s="92">
        <v>3.547143E-4</v>
      </c>
      <c r="O269" s="92">
        <v>2.1237790000000001E-4</v>
      </c>
      <c r="P269" s="88" t="s">
        <v>423</v>
      </c>
    </row>
    <row r="270" spans="1:16" x14ac:dyDescent="0.35">
      <c r="A270" s="88" t="s">
        <v>819</v>
      </c>
      <c r="B270" s="88"/>
      <c r="C270" s="88" t="s">
        <v>449</v>
      </c>
      <c r="D270" s="88" t="s">
        <v>450</v>
      </c>
      <c r="E270" s="88" t="s">
        <v>611</v>
      </c>
      <c r="F270" s="88" t="s">
        <v>322</v>
      </c>
      <c r="G270" s="88" t="s">
        <v>716</v>
      </c>
      <c r="H270" s="88" t="s">
        <v>291</v>
      </c>
      <c r="I270" s="88" t="s">
        <v>786</v>
      </c>
      <c r="J270" s="88" t="s">
        <v>433</v>
      </c>
      <c r="K270" s="88" t="s">
        <v>787</v>
      </c>
      <c r="L270" s="88" t="s">
        <v>787</v>
      </c>
      <c r="M270" s="92">
        <v>2.7322229999999999E-4</v>
      </c>
      <c r="N270" s="92">
        <v>1.828669E-3</v>
      </c>
      <c r="O270" s="92">
        <v>1.11209E-3</v>
      </c>
      <c r="P270" s="88" t="s">
        <v>787</v>
      </c>
    </row>
    <row r="271" spans="1:16" x14ac:dyDescent="0.35">
      <c r="A271" s="88" t="s">
        <v>819</v>
      </c>
      <c r="B271" s="88"/>
      <c r="C271" s="88" t="s">
        <v>449</v>
      </c>
      <c r="D271" s="88" t="s">
        <v>450</v>
      </c>
      <c r="E271" s="88" t="s">
        <v>611</v>
      </c>
      <c r="F271" s="88" t="s">
        <v>322</v>
      </c>
      <c r="G271" s="88" t="s">
        <v>788</v>
      </c>
      <c r="H271" s="88" t="s">
        <v>91</v>
      </c>
      <c r="I271" s="88" t="s">
        <v>789</v>
      </c>
      <c r="J271" s="88" t="s">
        <v>423</v>
      </c>
      <c r="K271" s="88" t="s">
        <v>718</v>
      </c>
      <c r="L271" s="88" t="s">
        <v>790</v>
      </c>
      <c r="M271" s="92">
        <v>0.30939430000000001</v>
      </c>
      <c r="N271" s="92">
        <v>4.0979670000000001E-3</v>
      </c>
      <c r="O271" s="92">
        <v>0.34950829999999999</v>
      </c>
      <c r="P271" s="88" t="s">
        <v>423</v>
      </c>
    </row>
    <row r="272" spans="1:16" x14ac:dyDescent="0.35">
      <c r="A272" s="88" t="s">
        <v>819</v>
      </c>
      <c r="B272" s="88"/>
      <c r="C272" s="88" t="s">
        <v>449</v>
      </c>
      <c r="D272" s="88" t="s">
        <v>450</v>
      </c>
      <c r="E272" s="88" t="s">
        <v>611</v>
      </c>
      <c r="F272" s="88" t="s">
        <v>322</v>
      </c>
      <c r="G272" s="88" t="s">
        <v>788</v>
      </c>
      <c r="H272" s="88" t="s">
        <v>92</v>
      </c>
      <c r="I272" s="88" t="s">
        <v>789</v>
      </c>
      <c r="J272" s="88" t="s">
        <v>423</v>
      </c>
      <c r="K272" s="88" t="s">
        <v>718</v>
      </c>
      <c r="L272" s="88" t="s">
        <v>791</v>
      </c>
      <c r="M272" s="92">
        <v>3.3074600000000003E-2</v>
      </c>
      <c r="N272" s="92">
        <v>2.1275529999999999E-3</v>
      </c>
      <c r="O272" s="92">
        <v>0.18528120000000001</v>
      </c>
      <c r="P272" s="88" t="s">
        <v>423</v>
      </c>
    </row>
    <row r="273" spans="1:16" x14ac:dyDescent="0.35">
      <c r="A273" s="88" t="s">
        <v>819</v>
      </c>
      <c r="B273" s="88"/>
      <c r="C273" s="88" t="s">
        <v>449</v>
      </c>
      <c r="D273" s="88" t="s">
        <v>450</v>
      </c>
      <c r="E273" s="88" t="s">
        <v>611</v>
      </c>
      <c r="F273" s="88" t="s">
        <v>322</v>
      </c>
      <c r="G273" s="88" t="s">
        <v>788</v>
      </c>
      <c r="H273" s="88" t="s">
        <v>93</v>
      </c>
      <c r="I273" s="88" t="s">
        <v>789</v>
      </c>
      <c r="J273" s="88" t="s">
        <v>423</v>
      </c>
      <c r="K273" s="88" t="s">
        <v>718</v>
      </c>
      <c r="L273" s="88" t="s">
        <v>719</v>
      </c>
      <c r="M273" s="92">
        <v>1.043498E-2</v>
      </c>
      <c r="N273" s="92">
        <v>2.8575060000000001E-3</v>
      </c>
      <c r="O273" s="92">
        <v>0.35494419999999999</v>
      </c>
      <c r="P273" s="88" t="s">
        <v>423</v>
      </c>
    </row>
    <row r="274" spans="1:16" x14ac:dyDescent="0.35">
      <c r="A274" s="88" t="s">
        <v>819</v>
      </c>
      <c r="B274" s="88"/>
      <c r="C274" s="88" t="s">
        <v>449</v>
      </c>
      <c r="D274" s="88" t="s">
        <v>450</v>
      </c>
      <c r="E274" s="88" t="s">
        <v>611</v>
      </c>
      <c r="F274" s="88" t="s">
        <v>322</v>
      </c>
      <c r="G274" s="88" t="s">
        <v>788</v>
      </c>
      <c r="H274" s="88" t="s">
        <v>94</v>
      </c>
      <c r="I274" s="88" t="s">
        <v>789</v>
      </c>
      <c r="J274" s="88" t="s">
        <v>424</v>
      </c>
      <c r="K274" s="88" t="s">
        <v>720</v>
      </c>
      <c r="L274" s="88" t="s">
        <v>722</v>
      </c>
      <c r="M274" s="92">
        <v>3.736306E-3</v>
      </c>
      <c r="N274" s="92">
        <v>9.3426579999999996E-5</v>
      </c>
      <c r="O274" s="92">
        <v>1.5532600000000001E-2</v>
      </c>
      <c r="P274" s="88" t="s">
        <v>424</v>
      </c>
    </row>
    <row r="275" spans="1:16" x14ac:dyDescent="0.35">
      <c r="A275" s="88" t="s">
        <v>819</v>
      </c>
      <c r="B275" s="88"/>
      <c r="C275" s="88" t="s">
        <v>449</v>
      </c>
      <c r="D275" s="88" t="s">
        <v>450</v>
      </c>
      <c r="E275" s="88" t="s">
        <v>611</v>
      </c>
      <c r="F275" s="88" t="s">
        <v>322</v>
      </c>
      <c r="G275" s="88" t="s">
        <v>788</v>
      </c>
      <c r="H275" s="88" t="s">
        <v>95</v>
      </c>
      <c r="I275" s="88" t="s">
        <v>789</v>
      </c>
      <c r="J275" s="88" t="s">
        <v>424</v>
      </c>
      <c r="K275" s="88" t="s">
        <v>720</v>
      </c>
      <c r="L275" s="88" t="s">
        <v>723</v>
      </c>
      <c r="M275" s="92">
        <v>1.3057659999999999E-4</v>
      </c>
      <c r="N275" s="92">
        <v>6.2403990000000002E-6</v>
      </c>
      <c r="O275" s="92">
        <v>5.8284470000000003E-4</v>
      </c>
      <c r="P275" s="88" t="s">
        <v>424</v>
      </c>
    </row>
    <row r="276" spans="1:16" x14ac:dyDescent="0.35">
      <c r="A276" s="88" t="s">
        <v>819</v>
      </c>
      <c r="B276" s="88"/>
      <c r="C276" s="88" t="s">
        <v>449</v>
      </c>
      <c r="D276" s="88" t="s">
        <v>450</v>
      </c>
      <c r="E276" s="88" t="s">
        <v>611</v>
      </c>
      <c r="F276" s="88" t="s">
        <v>322</v>
      </c>
      <c r="G276" s="88" t="s">
        <v>788</v>
      </c>
      <c r="H276" s="88" t="s">
        <v>96</v>
      </c>
      <c r="I276" s="88" t="s">
        <v>789</v>
      </c>
      <c r="J276" s="88" t="s">
        <v>424</v>
      </c>
      <c r="K276" s="88" t="s">
        <v>720</v>
      </c>
      <c r="L276" s="88" t="s">
        <v>726</v>
      </c>
      <c r="M276" s="92">
        <v>1.5571549999999999E-4</v>
      </c>
      <c r="N276" s="92">
        <v>7.4729780000000001E-6</v>
      </c>
      <c r="O276" s="92">
        <v>7.0327490000000002E-4</v>
      </c>
      <c r="P276" s="88" t="s">
        <v>424</v>
      </c>
    </row>
    <row r="277" spans="1:16" x14ac:dyDescent="0.35">
      <c r="A277" s="88" t="s">
        <v>819</v>
      </c>
      <c r="B277" s="88"/>
      <c r="C277" s="88" t="s">
        <v>449</v>
      </c>
      <c r="D277" s="88" t="s">
        <v>450</v>
      </c>
      <c r="E277" s="88" t="s">
        <v>611</v>
      </c>
      <c r="F277" s="88" t="s">
        <v>322</v>
      </c>
      <c r="G277" s="88" t="s">
        <v>788</v>
      </c>
      <c r="H277" s="88" t="s">
        <v>97</v>
      </c>
      <c r="I277" s="88" t="s">
        <v>789</v>
      </c>
      <c r="J277" s="88" t="s">
        <v>424</v>
      </c>
      <c r="K277" s="88" t="s">
        <v>720</v>
      </c>
      <c r="L277" s="88" t="s">
        <v>728</v>
      </c>
      <c r="M277" s="92">
        <v>1.2832630000000001E-6</v>
      </c>
      <c r="N277" s="92">
        <v>5.2283889999999998E-8</v>
      </c>
      <c r="O277" s="92">
        <v>5.1047469999999998E-6</v>
      </c>
      <c r="P277" s="88" t="s">
        <v>424</v>
      </c>
    </row>
    <row r="278" spans="1:16" x14ac:dyDescent="0.35">
      <c r="A278" s="88" t="s">
        <v>819</v>
      </c>
      <c r="B278" s="88"/>
      <c r="C278" s="88" t="s">
        <v>449</v>
      </c>
      <c r="D278" s="88" t="s">
        <v>450</v>
      </c>
      <c r="E278" s="88" t="s">
        <v>611</v>
      </c>
      <c r="F278" s="88" t="s">
        <v>322</v>
      </c>
      <c r="G278" s="88" t="s">
        <v>788</v>
      </c>
      <c r="H278" s="88" t="s">
        <v>98</v>
      </c>
      <c r="I278" s="88" t="s">
        <v>789</v>
      </c>
      <c r="J278" s="88" t="s">
        <v>424</v>
      </c>
      <c r="K278" s="88" t="s">
        <v>720</v>
      </c>
      <c r="L278" s="88" t="s">
        <v>732</v>
      </c>
      <c r="M278" s="92">
        <v>9.5277799999999996E-3</v>
      </c>
      <c r="N278" s="92">
        <v>2.4556710000000001E-4</v>
      </c>
      <c r="O278" s="92">
        <v>4.0496780000000003E-2</v>
      </c>
      <c r="P278" s="88" t="s">
        <v>424</v>
      </c>
    </row>
    <row r="279" spans="1:16" x14ac:dyDescent="0.35">
      <c r="A279" s="88" t="s">
        <v>819</v>
      </c>
      <c r="B279" s="88"/>
      <c r="C279" s="88" t="s">
        <v>449</v>
      </c>
      <c r="D279" s="88" t="s">
        <v>450</v>
      </c>
      <c r="E279" s="88" t="s">
        <v>611</v>
      </c>
      <c r="F279" s="88" t="s">
        <v>322</v>
      </c>
      <c r="G279" s="88" t="s">
        <v>788</v>
      </c>
      <c r="H279" s="88" t="s">
        <v>99</v>
      </c>
      <c r="I279" s="88" t="s">
        <v>789</v>
      </c>
      <c r="J279" s="88" t="s">
        <v>424</v>
      </c>
      <c r="K279" s="88" t="s">
        <v>720</v>
      </c>
      <c r="L279" s="88" t="s">
        <v>737</v>
      </c>
      <c r="M279" s="92">
        <v>3.169432E-5</v>
      </c>
      <c r="N279" s="92">
        <v>1.473518E-6</v>
      </c>
      <c r="O279" s="92">
        <v>1.43867E-4</v>
      </c>
      <c r="P279" s="88" t="s">
        <v>424</v>
      </c>
    </row>
    <row r="280" spans="1:16" x14ac:dyDescent="0.35">
      <c r="A280" s="88" t="s">
        <v>819</v>
      </c>
      <c r="B280" s="88"/>
      <c r="C280" s="88" t="s">
        <v>449</v>
      </c>
      <c r="D280" s="88" t="s">
        <v>450</v>
      </c>
      <c r="E280" s="88" t="s">
        <v>611</v>
      </c>
      <c r="F280" s="88" t="s">
        <v>322</v>
      </c>
      <c r="G280" s="88" t="s">
        <v>788</v>
      </c>
      <c r="H280" s="88" t="s">
        <v>100</v>
      </c>
      <c r="I280" s="88" t="s">
        <v>789</v>
      </c>
      <c r="J280" s="88" t="s">
        <v>425</v>
      </c>
      <c r="K280" s="88" t="s">
        <v>746</v>
      </c>
      <c r="L280" s="88" t="s">
        <v>749</v>
      </c>
      <c r="M280" s="92">
        <v>1.13189E-4</v>
      </c>
      <c r="N280" s="92">
        <v>4.830296E-6</v>
      </c>
      <c r="O280" s="92">
        <v>4.7160680000000001E-4</v>
      </c>
      <c r="P280" s="88" t="s">
        <v>425</v>
      </c>
    </row>
    <row r="281" spans="1:16" x14ac:dyDescent="0.35">
      <c r="A281" s="88" t="s">
        <v>819</v>
      </c>
      <c r="B281" s="88"/>
      <c r="C281" s="88" t="s">
        <v>449</v>
      </c>
      <c r="D281" s="88" t="s">
        <v>450</v>
      </c>
      <c r="E281" s="88" t="s">
        <v>611</v>
      </c>
      <c r="F281" s="88" t="s">
        <v>322</v>
      </c>
      <c r="G281" s="88" t="s">
        <v>788</v>
      </c>
      <c r="H281" s="88" t="s">
        <v>101</v>
      </c>
      <c r="I281" s="88" t="s">
        <v>789</v>
      </c>
      <c r="J281" s="88" t="s">
        <v>425</v>
      </c>
      <c r="K281" s="88" t="s">
        <v>746</v>
      </c>
      <c r="L281" s="88" t="s">
        <v>750</v>
      </c>
      <c r="M281" s="92">
        <v>8.3519250000000005E-6</v>
      </c>
      <c r="N281" s="92">
        <v>3.696207E-7</v>
      </c>
      <c r="O281" s="92">
        <v>3.6087989999999997E-5</v>
      </c>
      <c r="P281" s="88" t="s">
        <v>425</v>
      </c>
    </row>
    <row r="282" spans="1:16" x14ac:dyDescent="0.35">
      <c r="A282" s="88" t="s">
        <v>819</v>
      </c>
      <c r="B282" s="88"/>
      <c r="C282" s="88" t="s">
        <v>449</v>
      </c>
      <c r="D282" s="88" t="s">
        <v>450</v>
      </c>
      <c r="E282" s="88" t="s">
        <v>611</v>
      </c>
      <c r="F282" s="88" t="s">
        <v>322</v>
      </c>
      <c r="G282" s="88" t="s">
        <v>788</v>
      </c>
      <c r="H282" s="88" t="s">
        <v>102</v>
      </c>
      <c r="I282" s="88" t="s">
        <v>789</v>
      </c>
      <c r="J282" s="88" t="s">
        <v>426</v>
      </c>
      <c r="K282" s="88" t="s">
        <v>754</v>
      </c>
      <c r="L282" s="88" t="s">
        <v>792</v>
      </c>
      <c r="M282" s="92">
        <v>7.359202E-4</v>
      </c>
      <c r="N282" s="92">
        <v>3.2483400000000001E-5</v>
      </c>
      <c r="O282" s="92">
        <v>2.8062009999999999E-3</v>
      </c>
      <c r="P282" s="88" t="s">
        <v>426</v>
      </c>
    </row>
    <row r="283" spans="1:16" x14ac:dyDescent="0.35">
      <c r="A283" s="88" t="s">
        <v>819</v>
      </c>
      <c r="B283" s="88"/>
      <c r="C283" s="88" t="s">
        <v>449</v>
      </c>
      <c r="D283" s="88" t="s">
        <v>450</v>
      </c>
      <c r="E283" s="88" t="s">
        <v>611</v>
      </c>
      <c r="F283" s="88" t="s">
        <v>322</v>
      </c>
      <c r="G283" s="88" t="s">
        <v>788</v>
      </c>
      <c r="H283" s="88" t="s">
        <v>103</v>
      </c>
      <c r="I283" s="88" t="s">
        <v>789</v>
      </c>
      <c r="J283" s="88" t="s">
        <v>426</v>
      </c>
      <c r="K283" s="88" t="s">
        <v>754</v>
      </c>
      <c r="L283" s="88" t="s">
        <v>793</v>
      </c>
      <c r="M283" s="92">
        <v>1.6956359999999999E-3</v>
      </c>
      <c r="N283" s="92">
        <v>8.0487639999999994E-5</v>
      </c>
      <c r="O283" s="92">
        <v>7.0309539999999998E-3</v>
      </c>
      <c r="P283" s="88" t="s">
        <v>426</v>
      </c>
    </row>
    <row r="284" spans="1:16" x14ac:dyDescent="0.35">
      <c r="A284" s="88" t="s">
        <v>819</v>
      </c>
      <c r="B284" s="88"/>
      <c r="C284" s="88" t="s">
        <v>449</v>
      </c>
      <c r="D284" s="88" t="s">
        <v>450</v>
      </c>
      <c r="E284" s="88" t="s">
        <v>611</v>
      </c>
      <c r="F284" s="88" t="s">
        <v>322</v>
      </c>
      <c r="G284" s="88" t="s">
        <v>788</v>
      </c>
      <c r="H284" s="88" t="s">
        <v>104</v>
      </c>
      <c r="I284" s="88" t="s">
        <v>789</v>
      </c>
      <c r="J284" s="88" t="s">
        <v>426</v>
      </c>
      <c r="K284" s="88" t="s">
        <v>754</v>
      </c>
      <c r="L284" s="88" t="s">
        <v>794</v>
      </c>
      <c r="M284" s="92">
        <v>9.0857249999999994E-3</v>
      </c>
      <c r="N284" s="92">
        <v>2.7143319999999997E-4</v>
      </c>
      <c r="O284" s="92">
        <v>2.4302170000000001E-2</v>
      </c>
      <c r="P284" s="88" t="s">
        <v>426</v>
      </c>
    </row>
    <row r="285" spans="1:16" x14ac:dyDescent="0.35">
      <c r="A285" s="88" t="s">
        <v>819</v>
      </c>
      <c r="B285" s="88"/>
      <c r="C285" s="88" t="s">
        <v>449</v>
      </c>
      <c r="D285" s="88" t="s">
        <v>450</v>
      </c>
      <c r="E285" s="88" t="s">
        <v>611</v>
      </c>
      <c r="F285" s="88" t="s">
        <v>322</v>
      </c>
      <c r="G285" s="88" t="s">
        <v>788</v>
      </c>
      <c r="H285" s="88" t="s">
        <v>105</v>
      </c>
      <c r="I285" s="88" t="s">
        <v>789</v>
      </c>
      <c r="J285" s="88" t="s">
        <v>426</v>
      </c>
      <c r="K285" s="88" t="s">
        <v>754</v>
      </c>
      <c r="L285" s="88" t="s">
        <v>795</v>
      </c>
      <c r="M285" s="92">
        <v>2.164481E-2</v>
      </c>
      <c r="N285" s="92">
        <v>4.83425E-4</v>
      </c>
      <c r="O285" s="92">
        <v>7.7030319999999999E-2</v>
      </c>
      <c r="P285" s="88" t="s">
        <v>426</v>
      </c>
    </row>
    <row r="286" spans="1:16" x14ac:dyDescent="0.35">
      <c r="A286" s="88" t="s">
        <v>819</v>
      </c>
      <c r="B286" s="88"/>
      <c r="C286" s="88" t="s">
        <v>449</v>
      </c>
      <c r="D286" s="88" t="s">
        <v>450</v>
      </c>
      <c r="E286" s="88" t="s">
        <v>611</v>
      </c>
      <c r="F286" s="88" t="s">
        <v>322</v>
      </c>
      <c r="G286" s="88" t="s">
        <v>788</v>
      </c>
      <c r="H286" s="88" t="s">
        <v>106</v>
      </c>
      <c r="I286" s="88" t="s">
        <v>789</v>
      </c>
      <c r="J286" s="88" t="s">
        <v>426</v>
      </c>
      <c r="K286" s="88" t="s">
        <v>754</v>
      </c>
      <c r="L286" s="88" t="s">
        <v>796</v>
      </c>
      <c r="M286" s="92">
        <v>1.4802920000000001E-2</v>
      </c>
      <c r="N286" s="92">
        <v>6.0793380000000001E-4</v>
      </c>
      <c r="O286" s="92">
        <v>4.9776510000000003E-2</v>
      </c>
      <c r="P286" s="88" t="s">
        <v>426</v>
      </c>
    </row>
    <row r="287" spans="1:16" x14ac:dyDescent="0.35">
      <c r="A287" s="88" t="s">
        <v>819</v>
      </c>
      <c r="B287" s="88"/>
      <c r="C287" s="88" t="s">
        <v>449</v>
      </c>
      <c r="D287" s="88" t="s">
        <v>450</v>
      </c>
      <c r="E287" s="88" t="s">
        <v>611</v>
      </c>
      <c r="F287" s="88" t="s">
        <v>322</v>
      </c>
      <c r="G287" s="88" t="s">
        <v>788</v>
      </c>
      <c r="H287" s="88" t="s">
        <v>107</v>
      </c>
      <c r="I287" s="88" t="s">
        <v>789</v>
      </c>
      <c r="J287" s="88" t="s">
        <v>426</v>
      </c>
      <c r="K287" s="88" t="s">
        <v>754</v>
      </c>
      <c r="L287" s="88" t="s">
        <v>797</v>
      </c>
      <c r="M287" s="92">
        <v>1.7274169999999998E-2</v>
      </c>
      <c r="N287" s="92">
        <v>6.7797579999999999E-4</v>
      </c>
      <c r="O287" s="92">
        <v>6.72851E-2</v>
      </c>
      <c r="P287" s="88" t="s">
        <v>426</v>
      </c>
    </row>
    <row r="288" spans="1:16" x14ac:dyDescent="0.35">
      <c r="A288" s="88" t="s">
        <v>819</v>
      </c>
      <c r="B288" s="88"/>
      <c r="C288" s="88" t="s">
        <v>449</v>
      </c>
      <c r="D288" s="88" t="s">
        <v>450</v>
      </c>
      <c r="E288" s="88" t="s">
        <v>611</v>
      </c>
      <c r="F288" s="88" t="s">
        <v>322</v>
      </c>
      <c r="G288" s="88" t="s">
        <v>788</v>
      </c>
      <c r="H288" s="88" t="s">
        <v>108</v>
      </c>
      <c r="I288" s="88" t="s">
        <v>789</v>
      </c>
      <c r="J288" s="88" t="s">
        <v>426</v>
      </c>
      <c r="K288" s="88" t="s">
        <v>754</v>
      </c>
      <c r="L288" s="88" t="s">
        <v>798</v>
      </c>
      <c r="M288" s="92">
        <v>8.9412989999999998E-3</v>
      </c>
      <c r="N288" s="92">
        <v>3.886173E-4</v>
      </c>
      <c r="O288" s="92">
        <v>3.3980629999999998E-2</v>
      </c>
      <c r="P288" s="88" t="s">
        <v>426</v>
      </c>
    </row>
    <row r="289" spans="1:16" x14ac:dyDescent="0.35">
      <c r="A289" s="88" t="s">
        <v>819</v>
      </c>
      <c r="B289" s="88"/>
      <c r="C289" s="88" t="s">
        <v>449</v>
      </c>
      <c r="D289" s="88" t="s">
        <v>450</v>
      </c>
      <c r="E289" s="88" t="s">
        <v>611</v>
      </c>
      <c r="F289" s="88" t="s">
        <v>322</v>
      </c>
      <c r="G289" s="88" t="s">
        <v>788</v>
      </c>
      <c r="H289" s="88" t="s">
        <v>109</v>
      </c>
      <c r="I289" s="88" t="s">
        <v>789</v>
      </c>
      <c r="J289" s="88" t="s">
        <v>426</v>
      </c>
      <c r="K289" s="88" t="s">
        <v>754</v>
      </c>
      <c r="L289" s="88" t="s">
        <v>755</v>
      </c>
      <c r="M289" s="92">
        <v>1.7265079999999999E-2</v>
      </c>
      <c r="N289" s="92">
        <v>6.2853789999999996E-4</v>
      </c>
      <c r="O289" s="92">
        <v>7.4975829999999993E-2</v>
      </c>
      <c r="P289" s="88" t="s">
        <v>426</v>
      </c>
    </row>
    <row r="290" spans="1:16" x14ac:dyDescent="0.35">
      <c r="A290" s="88" t="s">
        <v>819</v>
      </c>
      <c r="B290" s="88"/>
      <c r="C290" s="88" t="s">
        <v>449</v>
      </c>
      <c r="D290" s="88" t="s">
        <v>450</v>
      </c>
      <c r="E290" s="88" t="s">
        <v>611</v>
      </c>
      <c r="F290" s="88" t="s">
        <v>322</v>
      </c>
      <c r="G290" s="88" t="s">
        <v>788</v>
      </c>
      <c r="H290" s="88" t="s">
        <v>110</v>
      </c>
      <c r="I290" s="88" t="s">
        <v>789</v>
      </c>
      <c r="J290" s="88" t="s">
        <v>426</v>
      </c>
      <c r="K290" s="88" t="s">
        <v>754</v>
      </c>
      <c r="L290" s="88" t="s">
        <v>799</v>
      </c>
      <c r="M290" s="92">
        <v>4.8180860000000001E-4</v>
      </c>
      <c r="N290" s="92">
        <v>0</v>
      </c>
      <c r="O290" s="92">
        <v>0</v>
      </c>
      <c r="P290" s="88" t="s">
        <v>426</v>
      </c>
    </row>
    <row r="291" spans="1:16" x14ac:dyDescent="0.35">
      <c r="A291" s="88" t="s">
        <v>819</v>
      </c>
      <c r="B291" s="88"/>
      <c r="C291" s="88" t="s">
        <v>449</v>
      </c>
      <c r="D291" s="88" t="s">
        <v>450</v>
      </c>
      <c r="E291" s="88" t="s">
        <v>611</v>
      </c>
      <c r="F291" s="88" t="s">
        <v>322</v>
      </c>
      <c r="G291" s="88" t="s">
        <v>788</v>
      </c>
      <c r="H291" s="88" t="s">
        <v>111</v>
      </c>
      <c r="I291" s="88" t="s">
        <v>789</v>
      </c>
      <c r="J291" s="88" t="s">
        <v>426</v>
      </c>
      <c r="K291" s="88" t="s">
        <v>754</v>
      </c>
      <c r="L291" s="88" t="s">
        <v>756</v>
      </c>
      <c r="M291" s="92">
        <v>3.6275110000000002E-5</v>
      </c>
      <c r="N291" s="92">
        <v>0</v>
      </c>
      <c r="O291" s="92">
        <v>0</v>
      </c>
      <c r="P291" s="88" t="s">
        <v>426</v>
      </c>
    </row>
    <row r="292" spans="1:16" x14ac:dyDescent="0.35">
      <c r="A292" s="88" t="s">
        <v>819</v>
      </c>
      <c r="B292" s="88"/>
      <c r="C292" s="88" t="s">
        <v>449</v>
      </c>
      <c r="D292" s="88" t="s">
        <v>450</v>
      </c>
      <c r="E292" s="88" t="s">
        <v>611</v>
      </c>
      <c r="F292" s="88" t="s">
        <v>322</v>
      </c>
      <c r="G292" s="88" t="s">
        <v>788</v>
      </c>
      <c r="H292" s="88" t="s">
        <v>112</v>
      </c>
      <c r="I292" s="88" t="s">
        <v>789</v>
      </c>
      <c r="J292" s="88" t="s">
        <v>426</v>
      </c>
      <c r="K292" s="88" t="s">
        <v>754</v>
      </c>
      <c r="L292" s="88" t="s">
        <v>760</v>
      </c>
      <c r="M292" s="92">
        <v>6.4294130000000004E-6</v>
      </c>
      <c r="N292" s="92">
        <v>3.3839040000000002E-7</v>
      </c>
      <c r="O292" s="92">
        <v>3.1028100000000002E-5</v>
      </c>
      <c r="P292" s="88" t="s">
        <v>426</v>
      </c>
    </row>
    <row r="293" spans="1:16" x14ac:dyDescent="0.35">
      <c r="A293" s="88" t="s">
        <v>819</v>
      </c>
      <c r="B293" s="88"/>
      <c r="C293" s="88" t="s">
        <v>449</v>
      </c>
      <c r="D293" s="88" t="s">
        <v>450</v>
      </c>
      <c r="E293" s="88" t="s">
        <v>611</v>
      </c>
      <c r="F293" s="88" t="s">
        <v>322</v>
      </c>
      <c r="G293" s="88" t="s">
        <v>788</v>
      </c>
      <c r="H293" s="88" t="s">
        <v>113</v>
      </c>
      <c r="I293" s="88" t="s">
        <v>789</v>
      </c>
      <c r="J293" s="88" t="s">
        <v>427</v>
      </c>
      <c r="K293" s="88" t="s">
        <v>762</v>
      </c>
      <c r="L293" s="88" t="s">
        <v>768</v>
      </c>
      <c r="M293" s="92">
        <v>6.2600940000000002E-5</v>
      </c>
      <c r="N293" s="92">
        <v>3.2644909999999998E-6</v>
      </c>
      <c r="O293" s="92">
        <v>2.5970749999999998E-4</v>
      </c>
      <c r="P293" s="88" t="s">
        <v>427</v>
      </c>
    </row>
    <row r="294" spans="1:16" x14ac:dyDescent="0.35">
      <c r="A294" s="88" t="s">
        <v>819</v>
      </c>
      <c r="B294" s="88"/>
      <c r="C294" s="88" t="s">
        <v>449</v>
      </c>
      <c r="D294" s="88" t="s">
        <v>450</v>
      </c>
      <c r="E294" s="88" t="s">
        <v>611</v>
      </c>
      <c r="F294" s="88" t="s">
        <v>322</v>
      </c>
      <c r="G294" s="88" t="s">
        <v>788</v>
      </c>
      <c r="H294" s="88" t="s">
        <v>114</v>
      </c>
      <c r="I294" s="88" t="s">
        <v>789</v>
      </c>
      <c r="J294" s="88" t="s">
        <v>428</v>
      </c>
      <c r="K294" s="88" t="s">
        <v>773</v>
      </c>
      <c r="L294" s="88" t="s">
        <v>774</v>
      </c>
      <c r="M294" s="92">
        <v>4.8250240000000002E-4</v>
      </c>
      <c r="N294" s="92">
        <v>1.8436240000000001E-5</v>
      </c>
      <c r="O294" s="92">
        <v>1.6951119999999999E-3</v>
      </c>
      <c r="P294" s="88" t="s">
        <v>428</v>
      </c>
    </row>
    <row r="295" spans="1:16" x14ac:dyDescent="0.35">
      <c r="A295" s="88" t="s">
        <v>819</v>
      </c>
      <c r="B295" s="88"/>
      <c r="C295" s="88" t="s">
        <v>449</v>
      </c>
      <c r="D295" s="88" t="s">
        <v>450</v>
      </c>
      <c r="E295" s="88" t="s">
        <v>611</v>
      </c>
      <c r="F295" s="88" t="s">
        <v>322</v>
      </c>
      <c r="G295" s="88" t="s">
        <v>788</v>
      </c>
      <c r="H295" s="88" t="s">
        <v>115</v>
      </c>
      <c r="I295" s="88" t="s">
        <v>789</v>
      </c>
      <c r="J295" s="88" t="s">
        <v>428</v>
      </c>
      <c r="K295" s="88" t="s">
        <v>773</v>
      </c>
      <c r="L295" s="88" t="s">
        <v>775</v>
      </c>
      <c r="M295" s="92">
        <v>3.3824010000000002E-3</v>
      </c>
      <c r="N295" s="92">
        <v>1.2560180000000001E-4</v>
      </c>
      <c r="O295" s="92">
        <v>1.0968240000000001E-2</v>
      </c>
      <c r="P295" s="88" t="s">
        <v>428</v>
      </c>
    </row>
    <row r="296" spans="1:16" x14ac:dyDescent="0.35">
      <c r="A296" s="88" t="s">
        <v>819</v>
      </c>
      <c r="B296" s="88"/>
      <c r="C296" s="88" t="s">
        <v>449</v>
      </c>
      <c r="D296" s="88" t="s">
        <v>450</v>
      </c>
      <c r="E296" s="88" t="s">
        <v>611</v>
      </c>
      <c r="F296" s="88" t="s">
        <v>322</v>
      </c>
      <c r="G296" s="88" t="s">
        <v>788</v>
      </c>
      <c r="H296" s="88" t="s">
        <v>116</v>
      </c>
      <c r="I296" s="88" t="s">
        <v>789</v>
      </c>
      <c r="J296" s="88" t="s">
        <v>428</v>
      </c>
      <c r="K296" s="88" t="s">
        <v>773</v>
      </c>
      <c r="L296" s="88" t="s">
        <v>776</v>
      </c>
      <c r="M296" s="92">
        <v>1.143464E-6</v>
      </c>
      <c r="N296" s="92">
        <v>4.3166459999999999E-8</v>
      </c>
      <c r="O296" s="92">
        <v>4.2145720000000003E-6</v>
      </c>
      <c r="P296" s="88" t="s">
        <v>428</v>
      </c>
    </row>
    <row r="297" spans="1:16" x14ac:dyDescent="0.35">
      <c r="A297" s="88" t="s">
        <v>819</v>
      </c>
      <c r="B297" s="88"/>
      <c r="C297" s="88" t="s">
        <v>449</v>
      </c>
      <c r="D297" s="88" t="s">
        <v>450</v>
      </c>
      <c r="E297" s="88" t="s">
        <v>611</v>
      </c>
      <c r="F297" s="88" t="s">
        <v>322</v>
      </c>
      <c r="G297" s="88" t="s">
        <v>788</v>
      </c>
      <c r="H297" s="88" t="s">
        <v>117</v>
      </c>
      <c r="I297" s="88" t="s">
        <v>789</v>
      </c>
      <c r="J297" s="88" t="s">
        <v>428</v>
      </c>
      <c r="K297" s="88" t="s">
        <v>773</v>
      </c>
      <c r="L297" s="88" t="s">
        <v>779</v>
      </c>
      <c r="M297" s="92">
        <v>2.087477E-5</v>
      </c>
      <c r="N297" s="92">
        <v>7.5295990000000005E-7</v>
      </c>
      <c r="O297" s="92">
        <v>7.3515420000000006E-5</v>
      </c>
      <c r="P297" s="88" t="s">
        <v>428</v>
      </c>
    </row>
    <row r="298" spans="1:16" x14ac:dyDescent="0.35">
      <c r="A298" s="88" t="s">
        <v>819</v>
      </c>
      <c r="B298" s="88"/>
      <c r="C298" s="88" t="s">
        <v>449</v>
      </c>
      <c r="D298" s="88" t="s">
        <v>450</v>
      </c>
      <c r="E298" s="88" t="s">
        <v>611</v>
      </c>
      <c r="F298" s="88" t="s">
        <v>322</v>
      </c>
      <c r="G298" s="88" t="s">
        <v>788</v>
      </c>
      <c r="H298" s="88" t="s">
        <v>118</v>
      </c>
      <c r="I298" s="88" t="s">
        <v>789</v>
      </c>
      <c r="J298" s="88" t="s">
        <v>429</v>
      </c>
      <c r="K298" s="88" t="s">
        <v>780</v>
      </c>
      <c r="L298" s="88" t="s">
        <v>800</v>
      </c>
      <c r="M298" s="92">
        <v>1.049222E-4</v>
      </c>
      <c r="N298" s="92">
        <v>2.3455970000000002E-6</v>
      </c>
      <c r="O298" s="92">
        <v>4.0829259999999997E-4</v>
      </c>
      <c r="P298" s="88" t="s">
        <v>429</v>
      </c>
    </row>
    <row r="299" spans="1:16" x14ac:dyDescent="0.35">
      <c r="A299" s="88" t="s">
        <v>819</v>
      </c>
      <c r="B299" s="88"/>
      <c r="C299" s="88" t="s">
        <v>449</v>
      </c>
      <c r="D299" s="88" t="s">
        <v>450</v>
      </c>
      <c r="E299" s="88" t="s">
        <v>611</v>
      </c>
      <c r="F299" s="88" t="s">
        <v>322</v>
      </c>
      <c r="G299" s="88" t="s">
        <v>788</v>
      </c>
      <c r="H299" s="88" t="s">
        <v>119</v>
      </c>
      <c r="I299" s="88" t="s">
        <v>801</v>
      </c>
      <c r="J299" s="88" t="s">
        <v>423</v>
      </c>
      <c r="K299" s="88" t="s">
        <v>718</v>
      </c>
      <c r="L299" s="88" t="s">
        <v>790</v>
      </c>
      <c r="M299" s="92">
        <v>1.438156E-2</v>
      </c>
      <c r="N299" s="92">
        <v>2.2416300000000001E-3</v>
      </c>
      <c r="O299" s="92">
        <v>0.13329189999999999</v>
      </c>
      <c r="P299" s="88" t="s">
        <v>423</v>
      </c>
    </row>
    <row r="300" spans="1:16" x14ac:dyDescent="0.35">
      <c r="A300" s="88" t="s">
        <v>819</v>
      </c>
      <c r="B300" s="88"/>
      <c r="C300" s="88" t="s">
        <v>449</v>
      </c>
      <c r="D300" s="88" t="s">
        <v>450</v>
      </c>
      <c r="E300" s="88" t="s">
        <v>611</v>
      </c>
      <c r="F300" s="88" t="s">
        <v>322</v>
      </c>
      <c r="G300" s="88" t="s">
        <v>788</v>
      </c>
      <c r="H300" s="88" t="s">
        <v>120</v>
      </c>
      <c r="I300" s="88" t="s">
        <v>801</v>
      </c>
      <c r="J300" s="88" t="s">
        <v>423</v>
      </c>
      <c r="K300" s="88" t="s">
        <v>718</v>
      </c>
      <c r="L300" s="88" t="s">
        <v>791</v>
      </c>
      <c r="M300" s="92">
        <v>0.14682819999999999</v>
      </c>
      <c r="N300" s="92">
        <v>1.554912E-2</v>
      </c>
      <c r="O300" s="92">
        <v>1.6432169999999999</v>
      </c>
      <c r="P300" s="88" t="s">
        <v>423</v>
      </c>
    </row>
    <row r="301" spans="1:16" x14ac:dyDescent="0.35">
      <c r="A301" s="88" t="s">
        <v>819</v>
      </c>
      <c r="B301" s="88"/>
      <c r="C301" s="88" t="s">
        <v>449</v>
      </c>
      <c r="D301" s="88" t="s">
        <v>450</v>
      </c>
      <c r="E301" s="88" t="s">
        <v>611</v>
      </c>
      <c r="F301" s="88" t="s">
        <v>322</v>
      </c>
      <c r="G301" s="88" t="s">
        <v>788</v>
      </c>
      <c r="H301" s="88" t="s">
        <v>121</v>
      </c>
      <c r="I301" s="88" t="s">
        <v>801</v>
      </c>
      <c r="J301" s="88" t="s">
        <v>423</v>
      </c>
      <c r="K301" s="88" t="s">
        <v>718</v>
      </c>
      <c r="L301" s="88" t="s">
        <v>802</v>
      </c>
      <c r="M301" s="92">
        <v>9.2559410000000002E-3</v>
      </c>
      <c r="N301" s="92">
        <v>3.0662469999999998E-3</v>
      </c>
      <c r="O301" s="92">
        <v>0.46045649999999999</v>
      </c>
      <c r="P301" s="88" t="s">
        <v>423</v>
      </c>
    </row>
    <row r="302" spans="1:16" x14ac:dyDescent="0.35">
      <c r="A302" s="88" t="s">
        <v>819</v>
      </c>
      <c r="B302" s="88"/>
      <c r="C302" s="88" t="s">
        <v>449</v>
      </c>
      <c r="D302" s="88" t="s">
        <v>450</v>
      </c>
      <c r="E302" s="88" t="s">
        <v>611</v>
      </c>
      <c r="F302" s="88" t="s">
        <v>322</v>
      </c>
      <c r="G302" s="88" t="s">
        <v>788</v>
      </c>
      <c r="H302" s="88" t="s">
        <v>122</v>
      </c>
      <c r="I302" s="88" t="s">
        <v>801</v>
      </c>
      <c r="J302" s="88" t="s">
        <v>423</v>
      </c>
      <c r="K302" s="88" t="s">
        <v>718</v>
      </c>
      <c r="L302" s="88" t="s">
        <v>719</v>
      </c>
      <c r="M302" s="92">
        <v>1.028363E-2</v>
      </c>
      <c r="N302" s="92">
        <v>3.4225919999999999E-3</v>
      </c>
      <c r="O302" s="92">
        <v>0.35554049999999998</v>
      </c>
      <c r="P302" s="88" t="s">
        <v>423</v>
      </c>
    </row>
    <row r="303" spans="1:16" x14ac:dyDescent="0.35">
      <c r="A303" s="88" t="s">
        <v>819</v>
      </c>
      <c r="B303" s="88"/>
      <c r="C303" s="88" t="s">
        <v>449</v>
      </c>
      <c r="D303" s="88" t="s">
        <v>450</v>
      </c>
      <c r="E303" s="88" t="s">
        <v>611</v>
      </c>
      <c r="F303" s="88" t="s">
        <v>322</v>
      </c>
      <c r="G303" s="88" t="s">
        <v>788</v>
      </c>
      <c r="H303" s="88" t="s">
        <v>123</v>
      </c>
      <c r="I303" s="88" t="s">
        <v>801</v>
      </c>
      <c r="J303" s="88" t="s">
        <v>424</v>
      </c>
      <c r="K303" s="88" t="s">
        <v>720</v>
      </c>
      <c r="L303" s="88" t="s">
        <v>721</v>
      </c>
      <c r="M303" s="92">
        <v>1.58097E-4</v>
      </c>
      <c r="N303" s="92">
        <v>6.3501929999999998E-5</v>
      </c>
      <c r="O303" s="92">
        <v>8.0184330000000002E-3</v>
      </c>
      <c r="P303" s="88" t="s">
        <v>424</v>
      </c>
    </row>
    <row r="304" spans="1:16" x14ac:dyDescent="0.35">
      <c r="A304" s="88" t="s">
        <v>819</v>
      </c>
      <c r="B304" s="88"/>
      <c r="C304" s="88" t="s">
        <v>449</v>
      </c>
      <c r="D304" s="88" t="s">
        <v>450</v>
      </c>
      <c r="E304" s="88" t="s">
        <v>611</v>
      </c>
      <c r="F304" s="88" t="s">
        <v>322</v>
      </c>
      <c r="G304" s="88" t="s">
        <v>788</v>
      </c>
      <c r="H304" s="88" t="s">
        <v>124</v>
      </c>
      <c r="I304" s="88" t="s">
        <v>801</v>
      </c>
      <c r="J304" s="88" t="s">
        <v>424</v>
      </c>
      <c r="K304" s="88" t="s">
        <v>720</v>
      </c>
      <c r="L304" s="88" t="s">
        <v>722</v>
      </c>
      <c r="M304" s="92">
        <v>1.5241379999999999E-6</v>
      </c>
      <c r="N304" s="92">
        <v>4.5878009999999997E-7</v>
      </c>
      <c r="O304" s="92">
        <v>7.2772949999999999E-5</v>
      </c>
      <c r="P304" s="88" t="s">
        <v>424</v>
      </c>
    </row>
    <row r="305" spans="1:16" x14ac:dyDescent="0.35">
      <c r="A305" s="88" t="s">
        <v>819</v>
      </c>
      <c r="B305" s="88"/>
      <c r="C305" s="88" t="s">
        <v>449</v>
      </c>
      <c r="D305" s="88" t="s">
        <v>450</v>
      </c>
      <c r="E305" s="88" t="s">
        <v>611</v>
      </c>
      <c r="F305" s="88" t="s">
        <v>322</v>
      </c>
      <c r="G305" s="88" t="s">
        <v>788</v>
      </c>
      <c r="H305" s="88" t="s">
        <v>125</v>
      </c>
      <c r="I305" s="88" t="s">
        <v>801</v>
      </c>
      <c r="J305" s="88" t="s">
        <v>424</v>
      </c>
      <c r="K305" s="88" t="s">
        <v>720</v>
      </c>
      <c r="L305" s="88" t="s">
        <v>723</v>
      </c>
      <c r="M305" s="92">
        <v>4.1426279999999999E-4</v>
      </c>
      <c r="N305" s="92">
        <v>1.184131E-4</v>
      </c>
      <c r="O305" s="92">
        <v>1.4199939999999999E-2</v>
      </c>
      <c r="P305" s="88" t="s">
        <v>424</v>
      </c>
    </row>
    <row r="306" spans="1:16" x14ac:dyDescent="0.35">
      <c r="A306" s="88" t="s">
        <v>819</v>
      </c>
      <c r="B306" s="88"/>
      <c r="C306" s="88" t="s">
        <v>449</v>
      </c>
      <c r="D306" s="88" t="s">
        <v>450</v>
      </c>
      <c r="E306" s="88" t="s">
        <v>611</v>
      </c>
      <c r="F306" s="88" t="s">
        <v>322</v>
      </c>
      <c r="G306" s="88" t="s">
        <v>788</v>
      </c>
      <c r="H306" s="88" t="s">
        <v>126</v>
      </c>
      <c r="I306" s="88" t="s">
        <v>801</v>
      </c>
      <c r="J306" s="88" t="s">
        <v>424</v>
      </c>
      <c r="K306" s="88" t="s">
        <v>720</v>
      </c>
      <c r="L306" s="88" t="s">
        <v>724</v>
      </c>
      <c r="M306" s="92">
        <v>2.823403E-4</v>
      </c>
      <c r="N306" s="92">
        <v>1.121351E-4</v>
      </c>
      <c r="O306" s="92">
        <v>1.4687789999999999E-2</v>
      </c>
      <c r="P306" s="88" t="s">
        <v>424</v>
      </c>
    </row>
    <row r="307" spans="1:16" x14ac:dyDescent="0.35">
      <c r="A307" s="88" t="s">
        <v>819</v>
      </c>
      <c r="B307" s="88"/>
      <c r="C307" s="88" t="s">
        <v>449</v>
      </c>
      <c r="D307" s="88" t="s">
        <v>450</v>
      </c>
      <c r="E307" s="88" t="s">
        <v>611</v>
      </c>
      <c r="F307" s="88" t="s">
        <v>322</v>
      </c>
      <c r="G307" s="88" t="s">
        <v>788</v>
      </c>
      <c r="H307" s="88" t="s">
        <v>127</v>
      </c>
      <c r="I307" s="88" t="s">
        <v>801</v>
      </c>
      <c r="J307" s="88" t="s">
        <v>424</v>
      </c>
      <c r="K307" s="88" t="s">
        <v>720</v>
      </c>
      <c r="L307" s="88" t="s">
        <v>726</v>
      </c>
      <c r="M307" s="92">
        <v>7.2255159999999998E-4</v>
      </c>
      <c r="N307" s="92">
        <v>2.237776E-4</v>
      </c>
      <c r="O307" s="92">
        <v>3.0996019999999999E-2</v>
      </c>
      <c r="P307" s="88" t="s">
        <v>424</v>
      </c>
    </row>
    <row r="308" spans="1:16" x14ac:dyDescent="0.35">
      <c r="A308" s="88" t="s">
        <v>819</v>
      </c>
      <c r="B308" s="88"/>
      <c r="C308" s="88" t="s">
        <v>449</v>
      </c>
      <c r="D308" s="88" t="s">
        <v>450</v>
      </c>
      <c r="E308" s="88" t="s">
        <v>611</v>
      </c>
      <c r="F308" s="88" t="s">
        <v>322</v>
      </c>
      <c r="G308" s="88" t="s">
        <v>788</v>
      </c>
      <c r="H308" s="88" t="s">
        <v>128</v>
      </c>
      <c r="I308" s="88" t="s">
        <v>801</v>
      </c>
      <c r="J308" s="88" t="s">
        <v>424</v>
      </c>
      <c r="K308" s="88" t="s">
        <v>720</v>
      </c>
      <c r="L308" s="88" t="s">
        <v>727</v>
      </c>
      <c r="M308" s="92">
        <v>2.9717699999999998E-4</v>
      </c>
      <c r="N308" s="92">
        <v>9.5705550000000004E-5</v>
      </c>
      <c r="O308" s="92">
        <v>1.3334820000000001E-2</v>
      </c>
      <c r="P308" s="88" t="s">
        <v>424</v>
      </c>
    </row>
    <row r="309" spans="1:16" x14ac:dyDescent="0.35">
      <c r="A309" s="88" t="s">
        <v>819</v>
      </c>
      <c r="B309" s="88"/>
      <c r="C309" s="88" t="s">
        <v>449</v>
      </c>
      <c r="D309" s="88" t="s">
        <v>450</v>
      </c>
      <c r="E309" s="88" t="s">
        <v>611</v>
      </c>
      <c r="F309" s="88" t="s">
        <v>322</v>
      </c>
      <c r="G309" s="88" t="s">
        <v>788</v>
      </c>
      <c r="H309" s="88" t="s">
        <v>129</v>
      </c>
      <c r="I309" s="88" t="s">
        <v>801</v>
      </c>
      <c r="J309" s="88" t="s">
        <v>424</v>
      </c>
      <c r="K309" s="88" t="s">
        <v>720</v>
      </c>
      <c r="L309" s="88" t="s">
        <v>728</v>
      </c>
      <c r="M309" s="92">
        <v>1.501317E-5</v>
      </c>
      <c r="N309" s="92">
        <v>5.0323619999999997E-6</v>
      </c>
      <c r="O309" s="92">
        <v>6.5388390000000005E-4</v>
      </c>
      <c r="P309" s="88" t="s">
        <v>424</v>
      </c>
    </row>
    <row r="310" spans="1:16" x14ac:dyDescent="0.35">
      <c r="A310" s="88" t="s">
        <v>819</v>
      </c>
      <c r="B310" s="88"/>
      <c r="C310" s="88" t="s">
        <v>449</v>
      </c>
      <c r="D310" s="88" t="s">
        <v>450</v>
      </c>
      <c r="E310" s="88" t="s">
        <v>611</v>
      </c>
      <c r="F310" s="88" t="s">
        <v>322</v>
      </c>
      <c r="G310" s="88" t="s">
        <v>788</v>
      </c>
      <c r="H310" s="88" t="s">
        <v>130</v>
      </c>
      <c r="I310" s="88" t="s">
        <v>801</v>
      </c>
      <c r="J310" s="88" t="s">
        <v>424</v>
      </c>
      <c r="K310" s="88" t="s">
        <v>720</v>
      </c>
      <c r="L310" s="88" t="s">
        <v>729</v>
      </c>
      <c r="M310" s="92">
        <v>5.1180360000000001E-4</v>
      </c>
      <c r="N310" s="92">
        <v>1.99223E-4</v>
      </c>
      <c r="O310" s="92">
        <v>2.3403489999999999E-2</v>
      </c>
      <c r="P310" s="88" t="s">
        <v>424</v>
      </c>
    </row>
    <row r="311" spans="1:16" x14ac:dyDescent="0.35">
      <c r="A311" s="88" t="s">
        <v>819</v>
      </c>
      <c r="B311" s="88"/>
      <c r="C311" s="88" t="s">
        <v>449</v>
      </c>
      <c r="D311" s="88" t="s">
        <v>450</v>
      </c>
      <c r="E311" s="88" t="s">
        <v>611</v>
      </c>
      <c r="F311" s="88" t="s">
        <v>322</v>
      </c>
      <c r="G311" s="88" t="s">
        <v>788</v>
      </c>
      <c r="H311" s="88" t="s">
        <v>131</v>
      </c>
      <c r="I311" s="88" t="s">
        <v>801</v>
      </c>
      <c r="J311" s="88" t="s">
        <v>424</v>
      </c>
      <c r="K311" s="88" t="s">
        <v>720</v>
      </c>
      <c r="L311" s="88" t="s">
        <v>730</v>
      </c>
      <c r="M311" s="92">
        <v>2.5130219999999997E-4</v>
      </c>
      <c r="N311" s="92">
        <v>1.321057E-4</v>
      </c>
      <c r="O311" s="92">
        <v>6.9509130000000004E-3</v>
      </c>
      <c r="P311" s="88" t="s">
        <v>424</v>
      </c>
    </row>
    <row r="312" spans="1:16" x14ac:dyDescent="0.35">
      <c r="A312" s="88" t="s">
        <v>819</v>
      </c>
      <c r="B312" s="88"/>
      <c r="C312" s="88" t="s">
        <v>449</v>
      </c>
      <c r="D312" s="88" t="s">
        <v>450</v>
      </c>
      <c r="E312" s="88" t="s">
        <v>611</v>
      </c>
      <c r="F312" s="88" t="s">
        <v>322</v>
      </c>
      <c r="G312" s="88" t="s">
        <v>788</v>
      </c>
      <c r="H312" s="88" t="s">
        <v>132</v>
      </c>
      <c r="I312" s="88" t="s">
        <v>801</v>
      </c>
      <c r="J312" s="88" t="s">
        <v>424</v>
      </c>
      <c r="K312" s="88" t="s">
        <v>720</v>
      </c>
      <c r="L312" s="88" t="s">
        <v>732</v>
      </c>
      <c r="M312" s="92">
        <v>1.1538939999999999E-3</v>
      </c>
      <c r="N312" s="92">
        <v>4.2382789999999997E-4</v>
      </c>
      <c r="O312" s="92">
        <v>5.9841329999999998E-2</v>
      </c>
      <c r="P312" s="88" t="s">
        <v>424</v>
      </c>
    </row>
    <row r="313" spans="1:16" x14ac:dyDescent="0.35">
      <c r="A313" s="88" t="s">
        <v>819</v>
      </c>
      <c r="B313" s="88"/>
      <c r="C313" s="88" t="s">
        <v>449</v>
      </c>
      <c r="D313" s="88" t="s">
        <v>450</v>
      </c>
      <c r="E313" s="88" t="s">
        <v>611</v>
      </c>
      <c r="F313" s="88" t="s">
        <v>322</v>
      </c>
      <c r="G313" s="88" t="s">
        <v>788</v>
      </c>
      <c r="H313" s="88" t="s">
        <v>133</v>
      </c>
      <c r="I313" s="88" t="s">
        <v>801</v>
      </c>
      <c r="J313" s="88" t="s">
        <v>424</v>
      </c>
      <c r="K313" s="88" t="s">
        <v>720</v>
      </c>
      <c r="L313" s="88" t="s">
        <v>733</v>
      </c>
      <c r="M313" s="92">
        <v>7.8122870000000004E-4</v>
      </c>
      <c r="N313" s="92">
        <v>1.9317149999999999E-4</v>
      </c>
      <c r="O313" s="92">
        <v>2.7145869999999999E-2</v>
      </c>
      <c r="P313" s="88" t="s">
        <v>424</v>
      </c>
    </row>
    <row r="314" spans="1:16" x14ac:dyDescent="0.35">
      <c r="A314" s="88" t="s">
        <v>819</v>
      </c>
      <c r="B314" s="88"/>
      <c r="C314" s="88" t="s">
        <v>449</v>
      </c>
      <c r="D314" s="88" t="s">
        <v>450</v>
      </c>
      <c r="E314" s="88" t="s">
        <v>611</v>
      </c>
      <c r="F314" s="88" t="s">
        <v>322</v>
      </c>
      <c r="G314" s="88" t="s">
        <v>788</v>
      </c>
      <c r="H314" s="88" t="s">
        <v>134</v>
      </c>
      <c r="I314" s="88" t="s">
        <v>801</v>
      </c>
      <c r="J314" s="88" t="s">
        <v>424</v>
      </c>
      <c r="K314" s="88" t="s">
        <v>720</v>
      </c>
      <c r="L314" s="88" t="s">
        <v>734</v>
      </c>
      <c r="M314" s="92">
        <v>2.0424160000000001E-5</v>
      </c>
      <c r="N314" s="92">
        <v>2.7597859999999999E-5</v>
      </c>
      <c r="O314" s="92">
        <v>6.765486E-4</v>
      </c>
      <c r="P314" s="88" t="s">
        <v>424</v>
      </c>
    </row>
    <row r="315" spans="1:16" x14ac:dyDescent="0.35">
      <c r="A315" s="88" t="s">
        <v>819</v>
      </c>
      <c r="B315" s="88"/>
      <c r="C315" s="88" t="s">
        <v>449</v>
      </c>
      <c r="D315" s="88" t="s">
        <v>450</v>
      </c>
      <c r="E315" s="88" t="s">
        <v>611</v>
      </c>
      <c r="F315" s="88" t="s">
        <v>322</v>
      </c>
      <c r="G315" s="88" t="s">
        <v>788</v>
      </c>
      <c r="H315" s="88" t="s">
        <v>135</v>
      </c>
      <c r="I315" s="88" t="s">
        <v>801</v>
      </c>
      <c r="J315" s="88" t="s">
        <v>424</v>
      </c>
      <c r="K315" s="88" t="s">
        <v>720</v>
      </c>
      <c r="L315" s="88" t="s">
        <v>737</v>
      </c>
      <c r="M315" s="92">
        <v>7.6886799999999997E-5</v>
      </c>
      <c r="N315" s="92">
        <v>2.8480499999999999E-5</v>
      </c>
      <c r="O315" s="92">
        <v>3.6050309999999999E-3</v>
      </c>
      <c r="P315" s="88" t="s">
        <v>424</v>
      </c>
    </row>
    <row r="316" spans="1:16" x14ac:dyDescent="0.35">
      <c r="A316" s="88" t="s">
        <v>819</v>
      </c>
      <c r="B316" s="88"/>
      <c r="C316" s="88" t="s">
        <v>449</v>
      </c>
      <c r="D316" s="88" t="s">
        <v>450</v>
      </c>
      <c r="E316" s="88" t="s">
        <v>611</v>
      </c>
      <c r="F316" s="88" t="s">
        <v>322</v>
      </c>
      <c r="G316" s="88" t="s">
        <v>788</v>
      </c>
      <c r="H316" s="88" t="s">
        <v>136</v>
      </c>
      <c r="I316" s="88" t="s">
        <v>801</v>
      </c>
      <c r="J316" s="88" t="s">
        <v>424</v>
      </c>
      <c r="K316" s="88" t="s">
        <v>720</v>
      </c>
      <c r="L316" s="88" t="s">
        <v>738</v>
      </c>
      <c r="M316" s="92">
        <v>1.173308E-5</v>
      </c>
      <c r="N316" s="92">
        <v>2.4679330000000001E-5</v>
      </c>
      <c r="O316" s="92">
        <v>3.6230179999999999E-4</v>
      </c>
      <c r="P316" s="88" t="s">
        <v>424</v>
      </c>
    </row>
    <row r="317" spans="1:16" x14ac:dyDescent="0.35">
      <c r="A317" s="88" t="s">
        <v>819</v>
      </c>
      <c r="B317" s="88"/>
      <c r="C317" s="88" t="s">
        <v>449</v>
      </c>
      <c r="D317" s="88" t="s">
        <v>450</v>
      </c>
      <c r="E317" s="88" t="s">
        <v>611</v>
      </c>
      <c r="F317" s="88" t="s">
        <v>322</v>
      </c>
      <c r="G317" s="88" t="s">
        <v>788</v>
      </c>
      <c r="H317" s="88" t="s">
        <v>137</v>
      </c>
      <c r="I317" s="88" t="s">
        <v>801</v>
      </c>
      <c r="J317" s="88" t="s">
        <v>424</v>
      </c>
      <c r="K317" s="88" t="s">
        <v>720</v>
      </c>
      <c r="L317" s="88" t="s">
        <v>739</v>
      </c>
      <c r="M317" s="92">
        <v>1.8618350000000001E-5</v>
      </c>
      <c r="N317" s="92">
        <v>4.8976810000000002E-5</v>
      </c>
      <c r="O317" s="92">
        <v>5.488833E-4</v>
      </c>
      <c r="P317" s="88" t="s">
        <v>424</v>
      </c>
    </row>
    <row r="318" spans="1:16" x14ac:dyDescent="0.35">
      <c r="A318" s="88" t="s">
        <v>819</v>
      </c>
      <c r="B318" s="88"/>
      <c r="C318" s="88" t="s">
        <v>449</v>
      </c>
      <c r="D318" s="88" t="s">
        <v>450</v>
      </c>
      <c r="E318" s="88" t="s">
        <v>611</v>
      </c>
      <c r="F318" s="88" t="s">
        <v>322</v>
      </c>
      <c r="G318" s="88" t="s">
        <v>788</v>
      </c>
      <c r="H318" s="88" t="s">
        <v>138</v>
      </c>
      <c r="I318" s="88" t="s">
        <v>801</v>
      </c>
      <c r="J318" s="88" t="s">
        <v>424</v>
      </c>
      <c r="K318" s="88" t="s">
        <v>720</v>
      </c>
      <c r="L318" s="88" t="s">
        <v>740</v>
      </c>
      <c r="M318" s="92">
        <v>3.6525380000000001E-4</v>
      </c>
      <c r="N318" s="92">
        <v>1.346114E-4</v>
      </c>
      <c r="O318" s="92">
        <v>2.01199E-2</v>
      </c>
      <c r="P318" s="88" t="s">
        <v>424</v>
      </c>
    </row>
    <row r="319" spans="1:16" x14ac:dyDescent="0.35">
      <c r="A319" s="88" t="s">
        <v>819</v>
      </c>
      <c r="B319" s="88"/>
      <c r="C319" s="88" t="s">
        <v>449</v>
      </c>
      <c r="D319" s="88" t="s">
        <v>450</v>
      </c>
      <c r="E319" s="88" t="s">
        <v>611</v>
      </c>
      <c r="F319" s="88" t="s">
        <v>322</v>
      </c>
      <c r="G319" s="88" t="s">
        <v>788</v>
      </c>
      <c r="H319" s="88" t="s">
        <v>139</v>
      </c>
      <c r="I319" s="88" t="s">
        <v>801</v>
      </c>
      <c r="J319" s="88" t="s">
        <v>424</v>
      </c>
      <c r="K319" s="88" t="s">
        <v>720</v>
      </c>
      <c r="L319" s="88" t="s">
        <v>742</v>
      </c>
      <c r="M319" s="92">
        <v>1.727121E-4</v>
      </c>
      <c r="N319" s="92">
        <v>1.3385090000000001E-4</v>
      </c>
      <c r="O319" s="92">
        <v>7.8727580000000005E-3</v>
      </c>
      <c r="P319" s="88" t="s">
        <v>424</v>
      </c>
    </row>
    <row r="320" spans="1:16" x14ac:dyDescent="0.35">
      <c r="A320" s="88" t="s">
        <v>819</v>
      </c>
      <c r="B320" s="88"/>
      <c r="C320" s="88" t="s">
        <v>449</v>
      </c>
      <c r="D320" s="88" t="s">
        <v>450</v>
      </c>
      <c r="E320" s="88" t="s">
        <v>611</v>
      </c>
      <c r="F320" s="88" t="s">
        <v>322</v>
      </c>
      <c r="G320" s="88" t="s">
        <v>788</v>
      </c>
      <c r="H320" s="88" t="s">
        <v>140</v>
      </c>
      <c r="I320" s="88" t="s">
        <v>801</v>
      </c>
      <c r="J320" s="88" t="s">
        <v>424</v>
      </c>
      <c r="K320" s="88" t="s">
        <v>720</v>
      </c>
      <c r="L320" s="88" t="s">
        <v>744</v>
      </c>
      <c r="M320" s="92">
        <v>1.256888E-4</v>
      </c>
      <c r="N320" s="92">
        <v>3.4203940000000002E-5</v>
      </c>
      <c r="O320" s="92">
        <v>4.4963349999999997E-3</v>
      </c>
      <c r="P320" s="88" t="s">
        <v>424</v>
      </c>
    </row>
    <row r="321" spans="1:16" x14ac:dyDescent="0.35">
      <c r="A321" s="88" t="s">
        <v>819</v>
      </c>
      <c r="B321" s="88"/>
      <c r="C321" s="88" t="s">
        <v>449</v>
      </c>
      <c r="D321" s="88" t="s">
        <v>450</v>
      </c>
      <c r="E321" s="88" t="s">
        <v>611</v>
      </c>
      <c r="F321" s="88" t="s">
        <v>322</v>
      </c>
      <c r="G321" s="88" t="s">
        <v>788</v>
      </c>
      <c r="H321" s="88" t="s">
        <v>141</v>
      </c>
      <c r="I321" s="88" t="s">
        <v>801</v>
      </c>
      <c r="J321" s="88" t="s">
        <v>424</v>
      </c>
      <c r="K321" s="88" t="s">
        <v>720</v>
      </c>
      <c r="L321" s="88" t="s">
        <v>745</v>
      </c>
      <c r="M321" s="92">
        <v>2.7882140000000001E-5</v>
      </c>
      <c r="N321" s="92">
        <v>4.9307100000000001E-5</v>
      </c>
      <c r="O321" s="92">
        <v>6.8507599999999996E-4</v>
      </c>
      <c r="P321" s="88" t="s">
        <v>424</v>
      </c>
    </row>
    <row r="322" spans="1:16" x14ac:dyDescent="0.35">
      <c r="A322" s="88" t="s">
        <v>819</v>
      </c>
      <c r="B322" s="88"/>
      <c r="C322" s="88" t="s">
        <v>449</v>
      </c>
      <c r="D322" s="88" t="s">
        <v>450</v>
      </c>
      <c r="E322" s="88" t="s">
        <v>611</v>
      </c>
      <c r="F322" s="88" t="s">
        <v>322</v>
      </c>
      <c r="G322" s="88" t="s">
        <v>788</v>
      </c>
      <c r="H322" s="88" t="s">
        <v>142</v>
      </c>
      <c r="I322" s="88" t="s">
        <v>801</v>
      </c>
      <c r="J322" s="88" t="s">
        <v>425</v>
      </c>
      <c r="K322" s="88" t="s">
        <v>746</v>
      </c>
      <c r="L322" s="88" t="s">
        <v>747</v>
      </c>
      <c r="M322" s="92">
        <v>5.6685790000000002E-4</v>
      </c>
      <c r="N322" s="92">
        <v>4.9737130000000003E-4</v>
      </c>
      <c r="O322" s="92">
        <v>2.3828490000000001E-2</v>
      </c>
      <c r="P322" s="88" t="s">
        <v>425</v>
      </c>
    </row>
    <row r="323" spans="1:16" x14ac:dyDescent="0.35">
      <c r="A323" s="88" t="s">
        <v>819</v>
      </c>
      <c r="B323" s="88"/>
      <c r="C323" s="88" t="s">
        <v>449</v>
      </c>
      <c r="D323" s="88" t="s">
        <v>450</v>
      </c>
      <c r="E323" s="88" t="s">
        <v>611</v>
      </c>
      <c r="F323" s="88" t="s">
        <v>322</v>
      </c>
      <c r="G323" s="88" t="s">
        <v>788</v>
      </c>
      <c r="H323" s="88" t="s">
        <v>143</v>
      </c>
      <c r="I323" s="88" t="s">
        <v>801</v>
      </c>
      <c r="J323" s="88" t="s">
        <v>425</v>
      </c>
      <c r="K323" s="88" t="s">
        <v>746</v>
      </c>
      <c r="L323" s="88" t="s">
        <v>748</v>
      </c>
      <c r="M323" s="92">
        <v>4.8736020000000001E-4</v>
      </c>
      <c r="N323" s="92">
        <v>1.2861389999999999E-3</v>
      </c>
      <c r="O323" s="92">
        <v>1.436134E-2</v>
      </c>
      <c r="P323" s="88" t="s">
        <v>425</v>
      </c>
    </row>
    <row r="324" spans="1:16" x14ac:dyDescent="0.35">
      <c r="A324" s="88" t="s">
        <v>819</v>
      </c>
      <c r="B324" s="88"/>
      <c r="C324" s="88" t="s">
        <v>449</v>
      </c>
      <c r="D324" s="88" t="s">
        <v>450</v>
      </c>
      <c r="E324" s="88" t="s">
        <v>611</v>
      </c>
      <c r="F324" s="88" t="s">
        <v>322</v>
      </c>
      <c r="G324" s="88" t="s">
        <v>788</v>
      </c>
      <c r="H324" s="88" t="s">
        <v>144</v>
      </c>
      <c r="I324" s="88" t="s">
        <v>801</v>
      </c>
      <c r="J324" s="88" t="s">
        <v>425</v>
      </c>
      <c r="K324" s="88" t="s">
        <v>746</v>
      </c>
      <c r="L324" s="88" t="s">
        <v>749</v>
      </c>
      <c r="M324" s="92">
        <v>5.1523550000000002E-4</v>
      </c>
      <c r="N324" s="92">
        <v>3.0112809999999999E-4</v>
      </c>
      <c r="O324" s="92">
        <v>2.226583E-2</v>
      </c>
      <c r="P324" s="88" t="s">
        <v>425</v>
      </c>
    </row>
    <row r="325" spans="1:16" x14ac:dyDescent="0.35">
      <c r="A325" s="88" t="s">
        <v>819</v>
      </c>
      <c r="B325" s="88"/>
      <c r="C325" s="88" t="s">
        <v>449</v>
      </c>
      <c r="D325" s="88" t="s">
        <v>450</v>
      </c>
      <c r="E325" s="88" t="s">
        <v>611</v>
      </c>
      <c r="F325" s="88" t="s">
        <v>322</v>
      </c>
      <c r="G325" s="88" t="s">
        <v>788</v>
      </c>
      <c r="H325" s="88" t="s">
        <v>145</v>
      </c>
      <c r="I325" s="88" t="s">
        <v>801</v>
      </c>
      <c r="J325" s="88" t="s">
        <v>425</v>
      </c>
      <c r="K325" s="88" t="s">
        <v>746</v>
      </c>
      <c r="L325" s="88" t="s">
        <v>750</v>
      </c>
      <c r="M325" s="92">
        <v>2.1787579999999998E-3</v>
      </c>
      <c r="N325" s="92">
        <v>6.3494560000000003E-4</v>
      </c>
      <c r="O325" s="92">
        <v>6.9540930000000001E-2</v>
      </c>
      <c r="P325" s="88" t="s">
        <v>425</v>
      </c>
    </row>
    <row r="326" spans="1:16" x14ac:dyDescent="0.35">
      <c r="A326" s="88" t="s">
        <v>819</v>
      </c>
      <c r="B326" s="88"/>
      <c r="C326" s="88" t="s">
        <v>449</v>
      </c>
      <c r="D326" s="88" t="s">
        <v>450</v>
      </c>
      <c r="E326" s="88" t="s">
        <v>611</v>
      </c>
      <c r="F326" s="88" t="s">
        <v>322</v>
      </c>
      <c r="G326" s="88" t="s">
        <v>788</v>
      </c>
      <c r="H326" s="88" t="s">
        <v>146</v>
      </c>
      <c r="I326" s="88" t="s">
        <v>801</v>
      </c>
      <c r="J326" s="88" t="s">
        <v>425</v>
      </c>
      <c r="K326" s="88" t="s">
        <v>746</v>
      </c>
      <c r="L326" s="88" t="s">
        <v>751</v>
      </c>
      <c r="M326" s="92">
        <v>4.1029290000000003E-5</v>
      </c>
      <c r="N326" s="92">
        <v>3.0062290000000001E-5</v>
      </c>
      <c r="O326" s="92">
        <v>1.9226250000000001E-3</v>
      </c>
      <c r="P326" s="88" t="s">
        <v>425</v>
      </c>
    </row>
    <row r="327" spans="1:16" x14ac:dyDescent="0.35">
      <c r="A327" s="88" t="s">
        <v>819</v>
      </c>
      <c r="B327" s="88"/>
      <c r="C327" s="88" t="s">
        <v>449</v>
      </c>
      <c r="D327" s="88" t="s">
        <v>450</v>
      </c>
      <c r="E327" s="88" t="s">
        <v>611</v>
      </c>
      <c r="F327" s="88" t="s">
        <v>322</v>
      </c>
      <c r="G327" s="88" t="s">
        <v>788</v>
      </c>
      <c r="H327" s="88" t="s">
        <v>147</v>
      </c>
      <c r="I327" s="88" t="s">
        <v>801</v>
      </c>
      <c r="J327" s="88" t="s">
        <v>425</v>
      </c>
      <c r="K327" s="88" t="s">
        <v>746</v>
      </c>
      <c r="L327" s="88" t="s">
        <v>752</v>
      </c>
      <c r="M327" s="92">
        <v>5.1474329999999998E-5</v>
      </c>
      <c r="N327" s="92">
        <v>1.6906210000000002E-5</v>
      </c>
      <c r="O327" s="92">
        <v>2.6542979999999998E-3</v>
      </c>
      <c r="P327" s="88" t="s">
        <v>425</v>
      </c>
    </row>
    <row r="328" spans="1:16" x14ac:dyDescent="0.35">
      <c r="A328" s="88" t="s">
        <v>819</v>
      </c>
      <c r="B328" s="88"/>
      <c r="C328" s="88" t="s">
        <v>449</v>
      </c>
      <c r="D328" s="88" t="s">
        <v>450</v>
      </c>
      <c r="E328" s="88" t="s">
        <v>611</v>
      </c>
      <c r="F328" s="88" t="s">
        <v>322</v>
      </c>
      <c r="G328" s="88" t="s">
        <v>788</v>
      </c>
      <c r="H328" s="88" t="s">
        <v>148</v>
      </c>
      <c r="I328" s="88" t="s">
        <v>801</v>
      </c>
      <c r="J328" s="88" t="s">
        <v>425</v>
      </c>
      <c r="K328" s="88" t="s">
        <v>746</v>
      </c>
      <c r="L328" s="88" t="s">
        <v>753</v>
      </c>
      <c r="M328" s="92">
        <v>4.2549829999999999E-5</v>
      </c>
      <c r="N328" s="92">
        <v>1.1470730000000001E-4</v>
      </c>
      <c r="O328" s="92">
        <v>1.291843E-3</v>
      </c>
      <c r="P328" s="88" t="s">
        <v>425</v>
      </c>
    </row>
    <row r="329" spans="1:16" x14ac:dyDescent="0.35">
      <c r="A329" s="88" t="s">
        <v>819</v>
      </c>
      <c r="B329" s="88"/>
      <c r="C329" s="88" t="s">
        <v>449</v>
      </c>
      <c r="D329" s="88" t="s">
        <v>450</v>
      </c>
      <c r="E329" s="88" t="s">
        <v>611</v>
      </c>
      <c r="F329" s="88" t="s">
        <v>322</v>
      </c>
      <c r="G329" s="88" t="s">
        <v>788</v>
      </c>
      <c r="H329" s="88" t="s">
        <v>149</v>
      </c>
      <c r="I329" s="88" t="s">
        <v>801</v>
      </c>
      <c r="J329" s="88" t="s">
        <v>426</v>
      </c>
      <c r="K329" s="88" t="s">
        <v>754</v>
      </c>
      <c r="L329" s="88" t="s">
        <v>803</v>
      </c>
      <c r="M329" s="92">
        <v>3.0084380000000001E-2</v>
      </c>
      <c r="N329" s="92">
        <v>4.0190410000000001E-3</v>
      </c>
      <c r="O329" s="92">
        <v>0.39896910000000002</v>
      </c>
      <c r="P329" s="88" t="s">
        <v>426</v>
      </c>
    </row>
    <row r="330" spans="1:16" x14ac:dyDescent="0.35">
      <c r="A330" s="88" t="s">
        <v>819</v>
      </c>
      <c r="B330" s="88"/>
      <c r="C330" s="88" t="s">
        <v>449</v>
      </c>
      <c r="D330" s="88" t="s">
        <v>450</v>
      </c>
      <c r="E330" s="88" t="s">
        <v>611</v>
      </c>
      <c r="F330" s="88" t="s">
        <v>322</v>
      </c>
      <c r="G330" s="88" t="s">
        <v>788</v>
      </c>
      <c r="H330" s="88" t="s">
        <v>150</v>
      </c>
      <c r="I330" s="88" t="s">
        <v>801</v>
      </c>
      <c r="J330" s="88" t="s">
        <v>426</v>
      </c>
      <c r="K330" s="88" t="s">
        <v>754</v>
      </c>
      <c r="L330" s="88" t="s">
        <v>804</v>
      </c>
      <c r="M330" s="92">
        <v>8.8919250000000002E-3</v>
      </c>
      <c r="N330" s="92">
        <v>1.4972609999999999E-3</v>
      </c>
      <c r="O330" s="92">
        <v>0.144681</v>
      </c>
      <c r="P330" s="88" t="s">
        <v>426</v>
      </c>
    </row>
    <row r="331" spans="1:16" x14ac:dyDescent="0.35">
      <c r="A331" s="88" t="s">
        <v>819</v>
      </c>
      <c r="B331" s="88"/>
      <c r="C331" s="88" t="s">
        <v>449</v>
      </c>
      <c r="D331" s="88" t="s">
        <v>450</v>
      </c>
      <c r="E331" s="88" t="s">
        <v>611</v>
      </c>
      <c r="F331" s="88" t="s">
        <v>322</v>
      </c>
      <c r="G331" s="88" t="s">
        <v>788</v>
      </c>
      <c r="H331" s="88" t="s">
        <v>151</v>
      </c>
      <c r="I331" s="88" t="s">
        <v>801</v>
      </c>
      <c r="J331" s="88" t="s">
        <v>426</v>
      </c>
      <c r="K331" s="88" t="s">
        <v>754</v>
      </c>
      <c r="L331" s="88" t="s">
        <v>792</v>
      </c>
      <c r="M331" s="92">
        <v>2.746007E-3</v>
      </c>
      <c r="N331" s="92">
        <v>3.4578389999999999E-4</v>
      </c>
      <c r="O331" s="92">
        <v>3.4319589999999997E-2</v>
      </c>
      <c r="P331" s="88" t="s">
        <v>426</v>
      </c>
    </row>
    <row r="332" spans="1:16" x14ac:dyDescent="0.35">
      <c r="A332" s="88" t="s">
        <v>819</v>
      </c>
      <c r="B332" s="88"/>
      <c r="C332" s="88" t="s">
        <v>449</v>
      </c>
      <c r="D332" s="88" t="s">
        <v>450</v>
      </c>
      <c r="E332" s="88" t="s">
        <v>611</v>
      </c>
      <c r="F332" s="88" t="s">
        <v>322</v>
      </c>
      <c r="G332" s="88" t="s">
        <v>788</v>
      </c>
      <c r="H332" s="88" t="s">
        <v>152</v>
      </c>
      <c r="I332" s="88" t="s">
        <v>801</v>
      </c>
      <c r="J332" s="88" t="s">
        <v>426</v>
      </c>
      <c r="K332" s="88" t="s">
        <v>754</v>
      </c>
      <c r="L332" s="88" t="s">
        <v>793</v>
      </c>
      <c r="M332" s="92">
        <v>5.8700339999999997E-3</v>
      </c>
      <c r="N332" s="92">
        <v>8.63513E-4</v>
      </c>
      <c r="O332" s="92">
        <v>8.5216340000000002E-2</v>
      </c>
      <c r="P332" s="88" t="s">
        <v>426</v>
      </c>
    </row>
    <row r="333" spans="1:16" x14ac:dyDescent="0.35">
      <c r="A333" s="88" t="s">
        <v>819</v>
      </c>
      <c r="B333" s="88"/>
      <c r="C333" s="88" t="s">
        <v>449</v>
      </c>
      <c r="D333" s="88" t="s">
        <v>450</v>
      </c>
      <c r="E333" s="88" t="s">
        <v>611</v>
      </c>
      <c r="F333" s="88" t="s">
        <v>322</v>
      </c>
      <c r="G333" s="88" t="s">
        <v>788</v>
      </c>
      <c r="H333" s="88" t="s">
        <v>153</v>
      </c>
      <c r="I333" s="88" t="s">
        <v>801</v>
      </c>
      <c r="J333" s="88" t="s">
        <v>426</v>
      </c>
      <c r="K333" s="88" t="s">
        <v>754</v>
      </c>
      <c r="L333" s="88" t="s">
        <v>796</v>
      </c>
      <c r="M333" s="92">
        <v>2.2015279999999999E-4</v>
      </c>
      <c r="N333" s="92">
        <v>2.2453509999999998E-5</v>
      </c>
      <c r="O333" s="92">
        <v>2.2149000000000001E-3</v>
      </c>
      <c r="P333" s="88" t="s">
        <v>426</v>
      </c>
    </row>
    <row r="334" spans="1:16" x14ac:dyDescent="0.35">
      <c r="A334" s="88" t="s">
        <v>819</v>
      </c>
      <c r="B334" s="88"/>
      <c r="C334" s="88" t="s">
        <v>449</v>
      </c>
      <c r="D334" s="88" t="s">
        <v>450</v>
      </c>
      <c r="E334" s="88" t="s">
        <v>611</v>
      </c>
      <c r="F334" s="88" t="s">
        <v>322</v>
      </c>
      <c r="G334" s="88" t="s">
        <v>788</v>
      </c>
      <c r="H334" s="88" t="s">
        <v>154</v>
      </c>
      <c r="I334" s="88" t="s">
        <v>801</v>
      </c>
      <c r="J334" s="88" t="s">
        <v>426</v>
      </c>
      <c r="K334" s="88" t="s">
        <v>754</v>
      </c>
      <c r="L334" s="88" t="s">
        <v>797</v>
      </c>
      <c r="M334" s="92">
        <v>2.388526E-4</v>
      </c>
      <c r="N334" s="92">
        <v>3.4307100000000002E-5</v>
      </c>
      <c r="O334" s="92">
        <v>4.1870579999999996E-3</v>
      </c>
      <c r="P334" s="88" t="s">
        <v>426</v>
      </c>
    </row>
    <row r="335" spans="1:16" x14ac:dyDescent="0.35">
      <c r="A335" s="88" t="s">
        <v>819</v>
      </c>
      <c r="B335" s="88"/>
      <c r="C335" s="88" t="s">
        <v>449</v>
      </c>
      <c r="D335" s="88" t="s">
        <v>450</v>
      </c>
      <c r="E335" s="88" t="s">
        <v>611</v>
      </c>
      <c r="F335" s="88" t="s">
        <v>322</v>
      </c>
      <c r="G335" s="88" t="s">
        <v>788</v>
      </c>
      <c r="H335" s="88" t="s">
        <v>155</v>
      </c>
      <c r="I335" s="88" t="s">
        <v>801</v>
      </c>
      <c r="J335" s="88" t="s">
        <v>426</v>
      </c>
      <c r="K335" s="88" t="s">
        <v>754</v>
      </c>
      <c r="L335" s="88" t="s">
        <v>798</v>
      </c>
      <c r="M335" s="92">
        <v>2.684861E-4</v>
      </c>
      <c r="N335" s="92">
        <v>4.2840850000000002E-5</v>
      </c>
      <c r="O335" s="92">
        <v>4.2255529999999999E-3</v>
      </c>
      <c r="P335" s="88" t="s">
        <v>426</v>
      </c>
    </row>
    <row r="336" spans="1:16" x14ac:dyDescent="0.35">
      <c r="A336" s="88" t="s">
        <v>819</v>
      </c>
      <c r="B336" s="88"/>
      <c r="C336" s="88" t="s">
        <v>449</v>
      </c>
      <c r="D336" s="88" t="s">
        <v>450</v>
      </c>
      <c r="E336" s="88" t="s">
        <v>611</v>
      </c>
      <c r="F336" s="88" t="s">
        <v>322</v>
      </c>
      <c r="G336" s="88" t="s">
        <v>788</v>
      </c>
      <c r="H336" s="88" t="s">
        <v>156</v>
      </c>
      <c r="I336" s="88" t="s">
        <v>801</v>
      </c>
      <c r="J336" s="88" t="s">
        <v>426</v>
      </c>
      <c r="K336" s="88" t="s">
        <v>754</v>
      </c>
      <c r="L336" s="88" t="s">
        <v>755</v>
      </c>
      <c r="M336" s="92">
        <v>5.503885E-3</v>
      </c>
      <c r="N336" s="92">
        <v>1.394068E-3</v>
      </c>
      <c r="O336" s="92">
        <v>0.17808550000000001</v>
      </c>
      <c r="P336" s="88" t="s">
        <v>426</v>
      </c>
    </row>
    <row r="337" spans="1:16" x14ac:dyDescent="0.35">
      <c r="A337" s="88" t="s">
        <v>819</v>
      </c>
      <c r="B337" s="88"/>
      <c r="C337" s="88" t="s">
        <v>449</v>
      </c>
      <c r="D337" s="88" t="s">
        <v>450</v>
      </c>
      <c r="E337" s="88" t="s">
        <v>611</v>
      </c>
      <c r="F337" s="88" t="s">
        <v>322</v>
      </c>
      <c r="G337" s="88" t="s">
        <v>788</v>
      </c>
      <c r="H337" s="88" t="s">
        <v>157</v>
      </c>
      <c r="I337" s="88" t="s">
        <v>801</v>
      </c>
      <c r="J337" s="88" t="s">
        <v>426</v>
      </c>
      <c r="K337" s="88" t="s">
        <v>754</v>
      </c>
      <c r="L337" s="88" t="s">
        <v>799</v>
      </c>
      <c r="M337" s="92">
        <v>1.0777989999999999E-3</v>
      </c>
      <c r="N337" s="92">
        <v>0</v>
      </c>
      <c r="O337" s="92">
        <v>0</v>
      </c>
      <c r="P337" s="88" t="s">
        <v>426</v>
      </c>
    </row>
    <row r="338" spans="1:16" x14ac:dyDescent="0.35">
      <c r="A338" s="88" t="s">
        <v>819</v>
      </c>
      <c r="B338" s="88"/>
      <c r="C338" s="88" t="s">
        <v>449</v>
      </c>
      <c r="D338" s="88" t="s">
        <v>450</v>
      </c>
      <c r="E338" s="88" t="s">
        <v>611</v>
      </c>
      <c r="F338" s="88" t="s">
        <v>322</v>
      </c>
      <c r="G338" s="88" t="s">
        <v>788</v>
      </c>
      <c r="H338" s="88" t="s">
        <v>158</v>
      </c>
      <c r="I338" s="88" t="s">
        <v>801</v>
      </c>
      <c r="J338" s="88" t="s">
        <v>426</v>
      </c>
      <c r="K338" s="88" t="s">
        <v>754</v>
      </c>
      <c r="L338" s="88" t="s">
        <v>756</v>
      </c>
      <c r="M338" s="92">
        <v>8.2671690000000003E-5</v>
      </c>
      <c r="N338" s="92">
        <v>0</v>
      </c>
      <c r="O338" s="92">
        <v>0</v>
      </c>
      <c r="P338" s="88" t="s">
        <v>426</v>
      </c>
    </row>
    <row r="339" spans="1:16" x14ac:dyDescent="0.35">
      <c r="A339" s="88" t="s">
        <v>819</v>
      </c>
      <c r="B339" s="88"/>
      <c r="C339" s="88" t="s">
        <v>449</v>
      </c>
      <c r="D339" s="88" t="s">
        <v>450</v>
      </c>
      <c r="E339" s="88" t="s">
        <v>611</v>
      </c>
      <c r="F339" s="88" t="s">
        <v>322</v>
      </c>
      <c r="G339" s="88" t="s">
        <v>788</v>
      </c>
      <c r="H339" s="88" t="s">
        <v>159</v>
      </c>
      <c r="I339" s="88" t="s">
        <v>801</v>
      </c>
      <c r="J339" s="88" t="s">
        <v>426</v>
      </c>
      <c r="K339" s="88" t="s">
        <v>754</v>
      </c>
      <c r="L339" s="88" t="s">
        <v>805</v>
      </c>
      <c r="M339" s="92">
        <v>4.0501039999999997E-3</v>
      </c>
      <c r="N339" s="92">
        <v>8.0652990000000004E-4</v>
      </c>
      <c r="O339" s="92">
        <v>0.1279294</v>
      </c>
      <c r="P339" s="88" t="s">
        <v>426</v>
      </c>
    </row>
    <row r="340" spans="1:16" x14ac:dyDescent="0.35">
      <c r="A340" s="88" t="s">
        <v>819</v>
      </c>
      <c r="B340" s="88"/>
      <c r="C340" s="88" t="s">
        <v>449</v>
      </c>
      <c r="D340" s="88" t="s">
        <v>450</v>
      </c>
      <c r="E340" s="88" t="s">
        <v>611</v>
      </c>
      <c r="F340" s="88" t="s">
        <v>322</v>
      </c>
      <c r="G340" s="88" t="s">
        <v>788</v>
      </c>
      <c r="H340" s="88" t="s">
        <v>160</v>
      </c>
      <c r="I340" s="88" t="s">
        <v>801</v>
      </c>
      <c r="J340" s="88" t="s">
        <v>426</v>
      </c>
      <c r="K340" s="88" t="s">
        <v>754</v>
      </c>
      <c r="L340" s="88" t="s">
        <v>806</v>
      </c>
      <c r="M340" s="92">
        <v>6.1134739999999996E-4</v>
      </c>
      <c r="N340" s="92">
        <v>1.84635E-4</v>
      </c>
      <c r="O340" s="92">
        <v>2.9013520000000001E-2</v>
      </c>
      <c r="P340" s="88" t="s">
        <v>426</v>
      </c>
    </row>
    <row r="341" spans="1:16" x14ac:dyDescent="0.35">
      <c r="A341" s="88" t="s">
        <v>819</v>
      </c>
      <c r="B341" s="88"/>
      <c r="C341" s="88" t="s">
        <v>449</v>
      </c>
      <c r="D341" s="88" t="s">
        <v>450</v>
      </c>
      <c r="E341" s="88" t="s">
        <v>611</v>
      </c>
      <c r="F341" s="88" t="s">
        <v>322</v>
      </c>
      <c r="G341" s="88" t="s">
        <v>788</v>
      </c>
      <c r="H341" s="88" t="s">
        <v>161</v>
      </c>
      <c r="I341" s="88" t="s">
        <v>801</v>
      </c>
      <c r="J341" s="88" t="s">
        <v>426</v>
      </c>
      <c r="K341" s="88" t="s">
        <v>754</v>
      </c>
      <c r="L341" s="88" t="s">
        <v>757</v>
      </c>
      <c r="M341" s="92">
        <v>7.3971469999999995E-4</v>
      </c>
      <c r="N341" s="92">
        <v>2.224901E-4</v>
      </c>
      <c r="O341" s="92">
        <v>3.2758849999999999E-2</v>
      </c>
      <c r="P341" s="88" t="s">
        <v>426</v>
      </c>
    </row>
    <row r="342" spans="1:16" x14ac:dyDescent="0.35">
      <c r="A342" s="88" t="s">
        <v>819</v>
      </c>
      <c r="B342" s="88"/>
      <c r="C342" s="88" t="s">
        <v>449</v>
      </c>
      <c r="D342" s="88" t="s">
        <v>450</v>
      </c>
      <c r="E342" s="88" t="s">
        <v>611</v>
      </c>
      <c r="F342" s="88" t="s">
        <v>322</v>
      </c>
      <c r="G342" s="88" t="s">
        <v>788</v>
      </c>
      <c r="H342" s="88" t="s">
        <v>162</v>
      </c>
      <c r="I342" s="88" t="s">
        <v>801</v>
      </c>
      <c r="J342" s="88" t="s">
        <v>426</v>
      </c>
      <c r="K342" s="88" t="s">
        <v>754</v>
      </c>
      <c r="L342" s="88" t="s">
        <v>807</v>
      </c>
      <c r="M342" s="92">
        <v>6.6831390000000001E-4</v>
      </c>
      <c r="N342" s="92">
        <v>9.9110000000000005E-5</v>
      </c>
      <c r="O342" s="92">
        <v>9.8080609999999999E-3</v>
      </c>
      <c r="P342" s="88" t="s">
        <v>426</v>
      </c>
    </row>
    <row r="343" spans="1:16" x14ac:dyDescent="0.35">
      <c r="A343" s="88" t="s">
        <v>819</v>
      </c>
      <c r="B343" s="88"/>
      <c r="C343" s="88" t="s">
        <v>449</v>
      </c>
      <c r="D343" s="88" t="s">
        <v>450</v>
      </c>
      <c r="E343" s="88" t="s">
        <v>611</v>
      </c>
      <c r="F343" s="88" t="s">
        <v>322</v>
      </c>
      <c r="G343" s="88" t="s">
        <v>788</v>
      </c>
      <c r="H343" s="88" t="s">
        <v>163</v>
      </c>
      <c r="I343" s="88" t="s">
        <v>801</v>
      </c>
      <c r="J343" s="88" t="s">
        <v>426</v>
      </c>
      <c r="K343" s="88" t="s">
        <v>754</v>
      </c>
      <c r="L343" s="88" t="s">
        <v>808</v>
      </c>
      <c r="M343" s="92">
        <v>4.4710420000000001E-2</v>
      </c>
      <c r="N343" s="92">
        <v>1.0787659999999999E-2</v>
      </c>
      <c r="O343" s="92">
        <v>1.7148870000000001</v>
      </c>
      <c r="P343" s="88" t="s">
        <v>426</v>
      </c>
    </row>
    <row r="344" spans="1:16" x14ac:dyDescent="0.35">
      <c r="A344" s="88" t="s">
        <v>819</v>
      </c>
      <c r="B344" s="88"/>
      <c r="C344" s="88" t="s">
        <v>449</v>
      </c>
      <c r="D344" s="88" t="s">
        <v>450</v>
      </c>
      <c r="E344" s="88" t="s">
        <v>611</v>
      </c>
      <c r="F344" s="88" t="s">
        <v>322</v>
      </c>
      <c r="G344" s="88" t="s">
        <v>788</v>
      </c>
      <c r="H344" s="88" t="s">
        <v>164</v>
      </c>
      <c r="I344" s="88" t="s">
        <v>801</v>
      </c>
      <c r="J344" s="88" t="s">
        <v>426</v>
      </c>
      <c r="K344" s="88" t="s">
        <v>754</v>
      </c>
      <c r="L344" s="88" t="s">
        <v>758</v>
      </c>
      <c r="M344" s="92">
        <v>7.9275519999999992E-3</v>
      </c>
      <c r="N344" s="92">
        <v>2.5090479999999998E-3</v>
      </c>
      <c r="O344" s="92">
        <v>0.39448830000000001</v>
      </c>
      <c r="P344" s="88" t="s">
        <v>426</v>
      </c>
    </row>
    <row r="345" spans="1:16" x14ac:dyDescent="0.35">
      <c r="A345" s="88" t="s">
        <v>819</v>
      </c>
      <c r="B345" s="88"/>
      <c r="C345" s="88" t="s">
        <v>449</v>
      </c>
      <c r="D345" s="88" t="s">
        <v>450</v>
      </c>
      <c r="E345" s="88" t="s">
        <v>611</v>
      </c>
      <c r="F345" s="88" t="s">
        <v>322</v>
      </c>
      <c r="G345" s="88" t="s">
        <v>788</v>
      </c>
      <c r="H345" s="88" t="s">
        <v>165</v>
      </c>
      <c r="I345" s="88" t="s">
        <v>801</v>
      </c>
      <c r="J345" s="88" t="s">
        <v>426</v>
      </c>
      <c r="K345" s="88" t="s">
        <v>754</v>
      </c>
      <c r="L345" s="88" t="s">
        <v>759</v>
      </c>
      <c r="M345" s="92">
        <v>8.2661210000000004E-4</v>
      </c>
      <c r="N345" s="92">
        <v>4.0671430000000002E-4</v>
      </c>
      <c r="O345" s="92">
        <v>4.0480849999999999E-2</v>
      </c>
      <c r="P345" s="88" t="s">
        <v>426</v>
      </c>
    </row>
    <row r="346" spans="1:16" x14ac:dyDescent="0.35">
      <c r="A346" s="88" t="s">
        <v>819</v>
      </c>
      <c r="B346" s="88"/>
      <c r="C346" s="88" t="s">
        <v>449</v>
      </c>
      <c r="D346" s="88" t="s">
        <v>450</v>
      </c>
      <c r="E346" s="88" t="s">
        <v>611</v>
      </c>
      <c r="F346" s="88" t="s">
        <v>322</v>
      </c>
      <c r="G346" s="88" t="s">
        <v>788</v>
      </c>
      <c r="H346" s="88" t="s">
        <v>166</v>
      </c>
      <c r="I346" s="88" t="s">
        <v>801</v>
      </c>
      <c r="J346" s="88" t="s">
        <v>426</v>
      </c>
      <c r="K346" s="88" t="s">
        <v>754</v>
      </c>
      <c r="L346" s="88" t="s">
        <v>760</v>
      </c>
      <c r="M346" s="92">
        <v>2.3184150000000001E-2</v>
      </c>
      <c r="N346" s="92">
        <v>8.1177720000000005E-3</v>
      </c>
      <c r="O346" s="92">
        <v>1.0955330000000001</v>
      </c>
      <c r="P346" s="88" t="s">
        <v>426</v>
      </c>
    </row>
    <row r="347" spans="1:16" x14ac:dyDescent="0.35">
      <c r="A347" s="88" t="s">
        <v>819</v>
      </c>
      <c r="B347" s="88"/>
      <c r="C347" s="88" t="s">
        <v>449</v>
      </c>
      <c r="D347" s="88" t="s">
        <v>450</v>
      </c>
      <c r="E347" s="88" t="s">
        <v>611</v>
      </c>
      <c r="F347" s="88" t="s">
        <v>322</v>
      </c>
      <c r="G347" s="88" t="s">
        <v>788</v>
      </c>
      <c r="H347" s="88" t="s">
        <v>167</v>
      </c>
      <c r="I347" s="88" t="s">
        <v>801</v>
      </c>
      <c r="J347" s="88" t="s">
        <v>426</v>
      </c>
      <c r="K347" s="88" t="s">
        <v>754</v>
      </c>
      <c r="L347" s="88" t="s">
        <v>809</v>
      </c>
      <c r="M347" s="92">
        <v>1.859383E-3</v>
      </c>
      <c r="N347" s="92">
        <v>4.0576829999999998E-4</v>
      </c>
      <c r="O347" s="92">
        <v>4.8986380000000003E-2</v>
      </c>
      <c r="P347" s="88" t="s">
        <v>426</v>
      </c>
    </row>
    <row r="348" spans="1:16" x14ac:dyDescent="0.35">
      <c r="A348" s="88" t="s">
        <v>819</v>
      </c>
      <c r="B348" s="88"/>
      <c r="C348" s="88" t="s">
        <v>449</v>
      </c>
      <c r="D348" s="88" t="s">
        <v>450</v>
      </c>
      <c r="E348" s="88" t="s">
        <v>611</v>
      </c>
      <c r="F348" s="88" t="s">
        <v>322</v>
      </c>
      <c r="G348" s="88" t="s">
        <v>788</v>
      </c>
      <c r="H348" s="88" t="s">
        <v>168</v>
      </c>
      <c r="I348" s="88" t="s">
        <v>801</v>
      </c>
      <c r="J348" s="88" t="s">
        <v>426</v>
      </c>
      <c r="K348" s="88" t="s">
        <v>754</v>
      </c>
      <c r="L348" s="88" t="s">
        <v>761</v>
      </c>
      <c r="M348" s="92">
        <v>1.150854E-3</v>
      </c>
      <c r="N348" s="92">
        <v>2.6129009999999999E-4</v>
      </c>
      <c r="O348" s="92">
        <v>3.120117E-2</v>
      </c>
      <c r="P348" s="88" t="s">
        <v>426</v>
      </c>
    </row>
    <row r="349" spans="1:16" x14ac:dyDescent="0.35">
      <c r="A349" s="88" t="s">
        <v>819</v>
      </c>
      <c r="B349" s="88"/>
      <c r="C349" s="88" t="s">
        <v>449</v>
      </c>
      <c r="D349" s="88" t="s">
        <v>450</v>
      </c>
      <c r="E349" s="88" t="s">
        <v>611</v>
      </c>
      <c r="F349" s="88" t="s">
        <v>322</v>
      </c>
      <c r="G349" s="88" t="s">
        <v>788</v>
      </c>
      <c r="H349" s="88" t="s">
        <v>169</v>
      </c>
      <c r="I349" s="88" t="s">
        <v>801</v>
      </c>
      <c r="J349" s="88" t="s">
        <v>427</v>
      </c>
      <c r="K349" s="88" t="s">
        <v>762</v>
      </c>
      <c r="L349" s="88" t="s">
        <v>763</v>
      </c>
      <c r="M349" s="92">
        <v>1.610104E-5</v>
      </c>
      <c r="N349" s="92">
        <v>5.8293110000000003E-6</v>
      </c>
      <c r="O349" s="92">
        <v>9.0803599999999998E-4</v>
      </c>
      <c r="P349" s="88" t="s">
        <v>427</v>
      </c>
    </row>
    <row r="350" spans="1:16" x14ac:dyDescent="0.35">
      <c r="A350" s="88" t="s">
        <v>819</v>
      </c>
      <c r="B350" s="88"/>
      <c r="C350" s="88" t="s">
        <v>449</v>
      </c>
      <c r="D350" s="88" t="s">
        <v>450</v>
      </c>
      <c r="E350" s="88" t="s">
        <v>611</v>
      </c>
      <c r="F350" s="88" t="s">
        <v>322</v>
      </c>
      <c r="G350" s="88" t="s">
        <v>788</v>
      </c>
      <c r="H350" s="88" t="s">
        <v>170</v>
      </c>
      <c r="I350" s="88" t="s">
        <v>801</v>
      </c>
      <c r="J350" s="88" t="s">
        <v>427</v>
      </c>
      <c r="K350" s="88" t="s">
        <v>762</v>
      </c>
      <c r="L350" s="88" t="s">
        <v>764</v>
      </c>
      <c r="M350" s="92">
        <v>1.8053839999999999E-5</v>
      </c>
      <c r="N350" s="92">
        <v>2.0263120000000001E-5</v>
      </c>
      <c r="O350" s="92">
        <v>9.0036860000000001E-4</v>
      </c>
      <c r="P350" s="88" t="s">
        <v>427</v>
      </c>
    </row>
    <row r="351" spans="1:16" x14ac:dyDescent="0.35">
      <c r="A351" s="88" t="s">
        <v>819</v>
      </c>
      <c r="B351" s="88"/>
      <c r="C351" s="88" t="s">
        <v>449</v>
      </c>
      <c r="D351" s="88" t="s">
        <v>450</v>
      </c>
      <c r="E351" s="88" t="s">
        <v>611</v>
      </c>
      <c r="F351" s="88" t="s">
        <v>322</v>
      </c>
      <c r="G351" s="88" t="s">
        <v>788</v>
      </c>
      <c r="H351" s="88" t="s">
        <v>171</v>
      </c>
      <c r="I351" s="88" t="s">
        <v>801</v>
      </c>
      <c r="J351" s="88" t="s">
        <v>427</v>
      </c>
      <c r="K351" s="88" t="s">
        <v>762</v>
      </c>
      <c r="L351" s="88" t="s">
        <v>765</v>
      </c>
      <c r="M351" s="92">
        <v>4.4251039999999998E-7</v>
      </c>
      <c r="N351" s="92">
        <v>6.6754520000000002E-7</v>
      </c>
      <c r="O351" s="92">
        <v>9.0901049999999999E-6</v>
      </c>
      <c r="P351" s="88" t="s">
        <v>427</v>
      </c>
    </row>
    <row r="352" spans="1:16" x14ac:dyDescent="0.35">
      <c r="A352" s="88" t="s">
        <v>819</v>
      </c>
      <c r="B352" s="88"/>
      <c r="C352" s="88" t="s">
        <v>449</v>
      </c>
      <c r="D352" s="88" t="s">
        <v>450</v>
      </c>
      <c r="E352" s="88" t="s">
        <v>611</v>
      </c>
      <c r="F352" s="88" t="s">
        <v>322</v>
      </c>
      <c r="G352" s="88" t="s">
        <v>788</v>
      </c>
      <c r="H352" s="88" t="s">
        <v>172</v>
      </c>
      <c r="I352" s="88" t="s">
        <v>801</v>
      </c>
      <c r="J352" s="88" t="s">
        <v>427</v>
      </c>
      <c r="K352" s="88" t="s">
        <v>762</v>
      </c>
      <c r="L352" s="88" t="s">
        <v>766</v>
      </c>
      <c r="M352" s="92">
        <v>4.5418350000000002E-5</v>
      </c>
      <c r="N352" s="92">
        <v>6.0071410000000003E-5</v>
      </c>
      <c r="O352" s="92">
        <v>8.1824830000000004E-4</v>
      </c>
      <c r="P352" s="88" t="s">
        <v>427</v>
      </c>
    </row>
    <row r="353" spans="1:16" x14ac:dyDescent="0.35">
      <c r="A353" s="88" t="s">
        <v>819</v>
      </c>
      <c r="B353" s="88"/>
      <c r="C353" s="88" t="s">
        <v>449</v>
      </c>
      <c r="D353" s="88" t="s">
        <v>450</v>
      </c>
      <c r="E353" s="88" t="s">
        <v>611</v>
      </c>
      <c r="F353" s="88" t="s">
        <v>322</v>
      </c>
      <c r="G353" s="88" t="s">
        <v>788</v>
      </c>
      <c r="H353" s="88" t="s">
        <v>173</v>
      </c>
      <c r="I353" s="88" t="s">
        <v>801</v>
      </c>
      <c r="J353" s="88" t="s">
        <v>427</v>
      </c>
      <c r="K353" s="88" t="s">
        <v>762</v>
      </c>
      <c r="L353" s="88" t="s">
        <v>767</v>
      </c>
      <c r="M353" s="92">
        <v>1.3432140000000001E-5</v>
      </c>
      <c r="N353" s="92">
        <v>4.6964910000000002E-6</v>
      </c>
      <c r="O353" s="92">
        <v>7.3716180000000001E-4</v>
      </c>
      <c r="P353" s="88" t="s">
        <v>427</v>
      </c>
    </row>
    <row r="354" spans="1:16" x14ac:dyDescent="0.35">
      <c r="A354" s="88" t="s">
        <v>819</v>
      </c>
      <c r="B354" s="88"/>
      <c r="C354" s="88" t="s">
        <v>449</v>
      </c>
      <c r="D354" s="88" t="s">
        <v>450</v>
      </c>
      <c r="E354" s="88" t="s">
        <v>611</v>
      </c>
      <c r="F354" s="88" t="s">
        <v>322</v>
      </c>
      <c r="G354" s="88" t="s">
        <v>788</v>
      </c>
      <c r="H354" s="88" t="s">
        <v>174</v>
      </c>
      <c r="I354" s="88" t="s">
        <v>801</v>
      </c>
      <c r="J354" s="88" t="s">
        <v>427</v>
      </c>
      <c r="K354" s="88" t="s">
        <v>762</v>
      </c>
      <c r="L354" s="88" t="s">
        <v>768</v>
      </c>
      <c r="M354" s="92">
        <v>1.6885739999999999E-4</v>
      </c>
      <c r="N354" s="92">
        <v>9.5390019999999994E-5</v>
      </c>
      <c r="O354" s="92">
        <v>5.9035709999999998E-3</v>
      </c>
      <c r="P354" s="88" t="s">
        <v>427</v>
      </c>
    </row>
    <row r="355" spans="1:16" x14ac:dyDescent="0.35">
      <c r="A355" s="88" t="s">
        <v>819</v>
      </c>
      <c r="B355" s="88"/>
      <c r="C355" s="88" t="s">
        <v>449</v>
      </c>
      <c r="D355" s="88" t="s">
        <v>450</v>
      </c>
      <c r="E355" s="88" t="s">
        <v>611</v>
      </c>
      <c r="F355" s="88" t="s">
        <v>322</v>
      </c>
      <c r="G355" s="88" t="s">
        <v>788</v>
      </c>
      <c r="H355" s="88" t="s">
        <v>175</v>
      </c>
      <c r="I355" s="88" t="s">
        <v>801</v>
      </c>
      <c r="J355" s="88" t="s">
        <v>427</v>
      </c>
      <c r="K355" s="88" t="s">
        <v>762</v>
      </c>
      <c r="L355" s="88" t="s">
        <v>769</v>
      </c>
      <c r="M355" s="92">
        <v>7.0255890000000003E-4</v>
      </c>
      <c r="N355" s="92">
        <v>1.5009769999999999E-4</v>
      </c>
      <c r="O355" s="92">
        <v>2.362063E-2</v>
      </c>
      <c r="P355" s="88" t="s">
        <v>427</v>
      </c>
    </row>
    <row r="356" spans="1:16" x14ac:dyDescent="0.35">
      <c r="A356" s="88" t="s">
        <v>819</v>
      </c>
      <c r="B356" s="88"/>
      <c r="C356" s="88" t="s">
        <v>449</v>
      </c>
      <c r="D356" s="88" t="s">
        <v>450</v>
      </c>
      <c r="E356" s="88" t="s">
        <v>611</v>
      </c>
      <c r="F356" s="88" t="s">
        <v>322</v>
      </c>
      <c r="G356" s="88" t="s">
        <v>788</v>
      </c>
      <c r="H356" s="88" t="s">
        <v>176</v>
      </c>
      <c r="I356" s="88" t="s">
        <v>801</v>
      </c>
      <c r="J356" s="88" t="s">
        <v>427</v>
      </c>
      <c r="K356" s="88" t="s">
        <v>762</v>
      </c>
      <c r="L356" s="88" t="s">
        <v>770</v>
      </c>
      <c r="M356" s="92">
        <v>6.498459E-5</v>
      </c>
      <c r="N356" s="92">
        <v>9.5134650000000006E-5</v>
      </c>
      <c r="O356" s="92">
        <v>1.295853E-3</v>
      </c>
      <c r="P356" s="88" t="s">
        <v>427</v>
      </c>
    </row>
    <row r="357" spans="1:16" x14ac:dyDescent="0.35">
      <c r="A357" s="88" t="s">
        <v>819</v>
      </c>
      <c r="B357" s="88"/>
      <c r="C357" s="88" t="s">
        <v>449</v>
      </c>
      <c r="D357" s="88" t="s">
        <v>450</v>
      </c>
      <c r="E357" s="88" t="s">
        <v>611</v>
      </c>
      <c r="F357" s="88" t="s">
        <v>322</v>
      </c>
      <c r="G357" s="88" t="s">
        <v>788</v>
      </c>
      <c r="H357" s="88" t="s">
        <v>177</v>
      </c>
      <c r="I357" s="88" t="s">
        <v>801</v>
      </c>
      <c r="J357" s="88" t="s">
        <v>427</v>
      </c>
      <c r="K357" s="88" t="s">
        <v>762</v>
      </c>
      <c r="L357" s="88" t="s">
        <v>771</v>
      </c>
      <c r="M357" s="92">
        <v>8.8685710000000004E-5</v>
      </c>
      <c r="N357" s="92">
        <v>1.1098050000000001E-4</v>
      </c>
      <c r="O357" s="92">
        <v>2.7611720000000001E-3</v>
      </c>
      <c r="P357" s="88" t="s">
        <v>427</v>
      </c>
    </row>
    <row r="358" spans="1:16" x14ac:dyDescent="0.35">
      <c r="A358" s="88" t="s">
        <v>819</v>
      </c>
      <c r="B358" s="88"/>
      <c r="C358" s="88" t="s">
        <v>449</v>
      </c>
      <c r="D358" s="88" t="s">
        <v>450</v>
      </c>
      <c r="E358" s="88" t="s">
        <v>611</v>
      </c>
      <c r="F358" s="88" t="s">
        <v>322</v>
      </c>
      <c r="G358" s="88" t="s">
        <v>788</v>
      </c>
      <c r="H358" s="88" t="s">
        <v>178</v>
      </c>
      <c r="I358" s="88" t="s">
        <v>801</v>
      </c>
      <c r="J358" s="88" t="s">
        <v>427</v>
      </c>
      <c r="K358" s="88" t="s">
        <v>762</v>
      </c>
      <c r="L358" s="88" t="s">
        <v>772</v>
      </c>
      <c r="M358" s="92">
        <v>1.8276669999999999E-5</v>
      </c>
      <c r="N358" s="92">
        <v>3.4629760000000002E-5</v>
      </c>
      <c r="O358" s="92">
        <v>5.5816570000000003E-4</v>
      </c>
      <c r="P358" s="88" t="s">
        <v>427</v>
      </c>
    </row>
    <row r="359" spans="1:16" x14ac:dyDescent="0.35">
      <c r="A359" s="88" t="s">
        <v>819</v>
      </c>
      <c r="B359" s="88"/>
      <c r="C359" s="88" t="s">
        <v>449</v>
      </c>
      <c r="D359" s="88" t="s">
        <v>450</v>
      </c>
      <c r="E359" s="88" t="s">
        <v>611</v>
      </c>
      <c r="F359" s="88" t="s">
        <v>322</v>
      </c>
      <c r="G359" s="88" t="s">
        <v>788</v>
      </c>
      <c r="H359" s="88" t="s">
        <v>179</v>
      </c>
      <c r="I359" s="88" t="s">
        <v>801</v>
      </c>
      <c r="J359" s="88" t="s">
        <v>428</v>
      </c>
      <c r="K359" s="88" t="s">
        <v>773</v>
      </c>
      <c r="L359" s="88" t="s">
        <v>774</v>
      </c>
      <c r="M359" s="92">
        <v>1.079335E-2</v>
      </c>
      <c r="N359" s="92">
        <v>2.7731510000000002E-3</v>
      </c>
      <c r="O359" s="92">
        <v>0.41579929999999998</v>
      </c>
      <c r="P359" s="88" t="s">
        <v>428</v>
      </c>
    </row>
    <row r="360" spans="1:16" x14ac:dyDescent="0.35">
      <c r="A360" s="88" t="s">
        <v>819</v>
      </c>
      <c r="B360" s="88"/>
      <c r="C360" s="88" t="s">
        <v>449</v>
      </c>
      <c r="D360" s="88" t="s">
        <v>450</v>
      </c>
      <c r="E360" s="88" t="s">
        <v>611</v>
      </c>
      <c r="F360" s="88" t="s">
        <v>322</v>
      </c>
      <c r="G360" s="88" t="s">
        <v>788</v>
      </c>
      <c r="H360" s="88" t="s">
        <v>180</v>
      </c>
      <c r="I360" s="88" t="s">
        <v>801</v>
      </c>
      <c r="J360" s="88" t="s">
        <v>428</v>
      </c>
      <c r="K360" s="88" t="s">
        <v>773</v>
      </c>
      <c r="L360" s="88" t="s">
        <v>775</v>
      </c>
      <c r="M360" s="92">
        <v>2.6167180000000001E-3</v>
      </c>
      <c r="N360" s="92">
        <v>7.4391099999999999E-4</v>
      </c>
      <c r="O360" s="92">
        <v>8.2354570000000002E-2</v>
      </c>
      <c r="P360" s="88" t="s">
        <v>428</v>
      </c>
    </row>
    <row r="361" spans="1:16" x14ac:dyDescent="0.35">
      <c r="A361" s="88" t="s">
        <v>819</v>
      </c>
      <c r="B361" s="88"/>
      <c r="C361" s="88" t="s">
        <v>449</v>
      </c>
      <c r="D361" s="88" t="s">
        <v>450</v>
      </c>
      <c r="E361" s="88" t="s">
        <v>611</v>
      </c>
      <c r="F361" s="88" t="s">
        <v>322</v>
      </c>
      <c r="G361" s="88" t="s">
        <v>788</v>
      </c>
      <c r="H361" s="88" t="s">
        <v>181</v>
      </c>
      <c r="I361" s="88" t="s">
        <v>801</v>
      </c>
      <c r="J361" s="88" t="s">
        <v>428</v>
      </c>
      <c r="K361" s="88" t="s">
        <v>773</v>
      </c>
      <c r="L361" s="88" t="s">
        <v>776</v>
      </c>
      <c r="M361" s="92">
        <v>1.0764349999999999E-3</v>
      </c>
      <c r="N361" s="92">
        <v>3.7211960000000001E-4</v>
      </c>
      <c r="O361" s="92">
        <v>3.927841E-2</v>
      </c>
      <c r="P361" s="88" t="s">
        <v>428</v>
      </c>
    </row>
    <row r="362" spans="1:16" x14ac:dyDescent="0.35">
      <c r="A362" s="88" t="s">
        <v>819</v>
      </c>
      <c r="B362" s="88"/>
      <c r="C362" s="88" t="s">
        <v>449</v>
      </c>
      <c r="D362" s="88" t="s">
        <v>450</v>
      </c>
      <c r="E362" s="88" t="s">
        <v>611</v>
      </c>
      <c r="F362" s="88" t="s">
        <v>322</v>
      </c>
      <c r="G362" s="88" t="s">
        <v>788</v>
      </c>
      <c r="H362" s="88" t="s">
        <v>182</v>
      </c>
      <c r="I362" s="88" t="s">
        <v>801</v>
      </c>
      <c r="J362" s="88" t="s">
        <v>428</v>
      </c>
      <c r="K362" s="88" t="s">
        <v>773</v>
      </c>
      <c r="L362" s="88" t="s">
        <v>777</v>
      </c>
      <c r="M362" s="92">
        <v>2.4657780000000001E-3</v>
      </c>
      <c r="N362" s="92">
        <v>7.9921199999999999E-4</v>
      </c>
      <c r="O362" s="92">
        <v>0.10830330000000001</v>
      </c>
      <c r="P362" s="88" t="s">
        <v>428</v>
      </c>
    </row>
    <row r="363" spans="1:16" x14ac:dyDescent="0.35">
      <c r="A363" s="88" t="s">
        <v>819</v>
      </c>
      <c r="B363" s="88"/>
      <c r="C363" s="88" t="s">
        <v>449</v>
      </c>
      <c r="D363" s="88" t="s">
        <v>450</v>
      </c>
      <c r="E363" s="88" t="s">
        <v>611</v>
      </c>
      <c r="F363" s="88" t="s">
        <v>322</v>
      </c>
      <c r="G363" s="88" t="s">
        <v>788</v>
      </c>
      <c r="H363" s="88" t="s">
        <v>183</v>
      </c>
      <c r="I363" s="88" t="s">
        <v>801</v>
      </c>
      <c r="J363" s="88" t="s">
        <v>428</v>
      </c>
      <c r="K363" s="88" t="s">
        <v>773</v>
      </c>
      <c r="L363" s="88" t="s">
        <v>778</v>
      </c>
      <c r="M363" s="92">
        <v>5.0525199999999996E-3</v>
      </c>
      <c r="N363" s="92">
        <v>1.2521329999999999E-3</v>
      </c>
      <c r="O363" s="92">
        <v>0.16699700000000001</v>
      </c>
      <c r="P363" s="88" t="s">
        <v>428</v>
      </c>
    </row>
    <row r="364" spans="1:16" x14ac:dyDescent="0.35">
      <c r="A364" s="88" t="s">
        <v>819</v>
      </c>
      <c r="B364" s="88"/>
      <c r="C364" s="88" t="s">
        <v>449</v>
      </c>
      <c r="D364" s="88" t="s">
        <v>450</v>
      </c>
      <c r="E364" s="88" t="s">
        <v>611</v>
      </c>
      <c r="F364" s="88" t="s">
        <v>322</v>
      </c>
      <c r="G364" s="88" t="s">
        <v>788</v>
      </c>
      <c r="H364" s="88" t="s">
        <v>184</v>
      </c>
      <c r="I364" s="88" t="s">
        <v>801</v>
      </c>
      <c r="J364" s="88" t="s">
        <v>428</v>
      </c>
      <c r="K364" s="88" t="s">
        <v>773</v>
      </c>
      <c r="L364" s="88" t="s">
        <v>779</v>
      </c>
      <c r="M364" s="92">
        <v>1.7991719999999999E-4</v>
      </c>
      <c r="N364" s="92">
        <v>5.977099E-5</v>
      </c>
      <c r="O364" s="92">
        <v>8.5352629999999995E-3</v>
      </c>
      <c r="P364" s="88" t="s">
        <v>428</v>
      </c>
    </row>
    <row r="365" spans="1:16" x14ac:dyDescent="0.35">
      <c r="A365" s="88" t="s">
        <v>819</v>
      </c>
      <c r="B365" s="88"/>
      <c r="C365" s="88" t="s">
        <v>449</v>
      </c>
      <c r="D365" s="88" t="s">
        <v>450</v>
      </c>
      <c r="E365" s="88" t="s">
        <v>611</v>
      </c>
      <c r="F365" s="88" t="s">
        <v>322</v>
      </c>
      <c r="G365" s="88" t="s">
        <v>788</v>
      </c>
      <c r="H365" s="88" t="s">
        <v>185</v>
      </c>
      <c r="I365" s="88" t="s">
        <v>801</v>
      </c>
      <c r="J365" s="88" t="s">
        <v>429</v>
      </c>
      <c r="K365" s="88" t="s">
        <v>780</v>
      </c>
      <c r="L365" s="88" t="s">
        <v>810</v>
      </c>
      <c r="M365" s="92">
        <v>1.7037460000000001E-5</v>
      </c>
      <c r="N365" s="92">
        <v>4.2913279999999998E-6</v>
      </c>
      <c r="O365" s="92">
        <v>6.1262480000000004E-4</v>
      </c>
      <c r="P365" s="88" t="s">
        <v>429</v>
      </c>
    </row>
    <row r="366" spans="1:16" x14ac:dyDescent="0.35">
      <c r="A366" s="88" t="s">
        <v>819</v>
      </c>
      <c r="B366" s="88"/>
      <c r="C366" s="88" t="s">
        <v>449</v>
      </c>
      <c r="D366" s="88" t="s">
        <v>450</v>
      </c>
      <c r="E366" s="88" t="s">
        <v>611</v>
      </c>
      <c r="F366" s="88" t="s">
        <v>322</v>
      </c>
      <c r="G366" s="88" t="s">
        <v>788</v>
      </c>
      <c r="H366" s="88" t="s">
        <v>186</v>
      </c>
      <c r="I366" s="88" t="s">
        <v>801</v>
      </c>
      <c r="J366" s="88" t="s">
        <v>429</v>
      </c>
      <c r="K366" s="88" t="s">
        <v>780</v>
      </c>
      <c r="L366" s="88" t="s">
        <v>781</v>
      </c>
      <c r="M366" s="92">
        <v>1.612678E-7</v>
      </c>
      <c r="N366" s="92">
        <v>4.7526320000000001E-8</v>
      </c>
      <c r="O366" s="92">
        <v>5.3243650000000003E-6</v>
      </c>
      <c r="P366" s="88" t="s">
        <v>429</v>
      </c>
    </row>
    <row r="367" spans="1:16" x14ac:dyDescent="0.35">
      <c r="A367" s="88" t="s">
        <v>819</v>
      </c>
      <c r="B367" s="88"/>
      <c r="C367" s="88" t="s">
        <v>449</v>
      </c>
      <c r="D367" s="88" t="s">
        <v>450</v>
      </c>
      <c r="E367" s="88" t="s">
        <v>611</v>
      </c>
      <c r="F367" s="88" t="s">
        <v>322</v>
      </c>
      <c r="G367" s="88" t="s">
        <v>788</v>
      </c>
      <c r="H367" s="88" t="s">
        <v>286</v>
      </c>
      <c r="I367" s="88" t="s">
        <v>782</v>
      </c>
      <c r="J367" s="88" t="s">
        <v>430</v>
      </c>
      <c r="K367" s="88" t="s">
        <v>783</v>
      </c>
      <c r="L367" s="88" t="s">
        <v>785</v>
      </c>
      <c r="M367" s="92">
        <v>0.59171629999999997</v>
      </c>
      <c r="N367" s="92">
        <v>0.18632860000000001</v>
      </c>
      <c r="O367" s="92">
        <v>3.0995750000000002</v>
      </c>
      <c r="P367" s="88" t="s">
        <v>423</v>
      </c>
    </row>
    <row r="368" spans="1:16" x14ac:dyDescent="0.35">
      <c r="A368" s="88" t="s">
        <v>819</v>
      </c>
      <c r="B368" s="88"/>
      <c r="C368" s="88" t="s">
        <v>449</v>
      </c>
      <c r="D368" s="88" t="s">
        <v>450</v>
      </c>
      <c r="E368" s="88" t="s">
        <v>611</v>
      </c>
      <c r="F368" s="88" t="s">
        <v>322</v>
      </c>
      <c r="G368" s="88" t="s">
        <v>788</v>
      </c>
      <c r="H368" s="88" t="s">
        <v>287</v>
      </c>
      <c r="I368" s="88" t="s">
        <v>782</v>
      </c>
      <c r="J368" s="88" t="s">
        <v>430</v>
      </c>
      <c r="K368" s="88" t="s">
        <v>783</v>
      </c>
      <c r="L368" s="88" t="s">
        <v>811</v>
      </c>
      <c r="M368" s="92">
        <v>0.1071614</v>
      </c>
      <c r="N368" s="92">
        <v>8.8330339999999993E-2</v>
      </c>
      <c r="O368" s="92">
        <v>1.594076</v>
      </c>
      <c r="P368" s="88" t="s">
        <v>423</v>
      </c>
    </row>
    <row r="369" spans="1:16" x14ac:dyDescent="0.35">
      <c r="A369" s="88" t="s">
        <v>819</v>
      </c>
      <c r="B369" s="88"/>
      <c r="C369" s="88" t="s">
        <v>449</v>
      </c>
      <c r="D369" s="88" t="s">
        <v>450</v>
      </c>
      <c r="E369" s="88" t="s">
        <v>611</v>
      </c>
      <c r="F369" s="88" t="s">
        <v>322</v>
      </c>
      <c r="G369" s="88" t="s">
        <v>788</v>
      </c>
      <c r="H369" s="88" t="s">
        <v>288</v>
      </c>
      <c r="I369" s="88" t="s">
        <v>782</v>
      </c>
      <c r="J369" s="88" t="s">
        <v>431</v>
      </c>
      <c r="K369" s="88" t="s">
        <v>783</v>
      </c>
      <c r="L369" s="88" t="s">
        <v>784</v>
      </c>
      <c r="M369" s="92">
        <v>8.2932080000000005E-2</v>
      </c>
      <c r="N369" s="92">
        <v>9.4925979999999993E-2</v>
      </c>
      <c r="O369" s="92">
        <v>1.2690669999999999</v>
      </c>
      <c r="P369" s="88" t="s">
        <v>423</v>
      </c>
    </row>
    <row r="370" spans="1:16" x14ac:dyDescent="0.35">
      <c r="A370" s="88" t="s">
        <v>819</v>
      </c>
      <c r="B370" s="88"/>
      <c r="C370" s="88" t="s">
        <v>449</v>
      </c>
      <c r="D370" s="88" t="s">
        <v>450</v>
      </c>
      <c r="E370" s="88" t="s">
        <v>611</v>
      </c>
      <c r="F370" s="88" t="s">
        <v>322</v>
      </c>
      <c r="G370" s="88" t="s">
        <v>788</v>
      </c>
      <c r="H370" s="88" t="s">
        <v>292</v>
      </c>
      <c r="I370" s="88" t="s">
        <v>786</v>
      </c>
      <c r="J370" s="88" t="s">
        <v>432</v>
      </c>
      <c r="K370" s="88" t="s">
        <v>787</v>
      </c>
      <c r="L370" s="88" t="s">
        <v>787</v>
      </c>
      <c r="M370" s="92">
        <v>1.1570619999999999E-4</v>
      </c>
      <c r="N370" s="92">
        <v>3.6576560000000002E-5</v>
      </c>
      <c r="O370" s="92">
        <v>5.2862159999999998E-3</v>
      </c>
      <c r="P370" s="88" t="s">
        <v>787</v>
      </c>
    </row>
    <row r="371" spans="1:16" x14ac:dyDescent="0.35">
      <c r="A371" s="88" t="s">
        <v>819</v>
      </c>
      <c r="B371" s="88"/>
      <c r="C371" s="88" t="s">
        <v>449</v>
      </c>
      <c r="D371" s="88" t="s">
        <v>450</v>
      </c>
      <c r="E371" s="88" t="s">
        <v>611</v>
      </c>
      <c r="F371" s="88" t="s">
        <v>322</v>
      </c>
      <c r="G371" s="88" t="s">
        <v>812</v>
      </c>
      <c r="H371" s="88" t="s">
        <v>187</v>
      </c>
      <c r="I371" s="88" t="s">
        <v>434</v>
      </c>
      <c r="J371" s="88" t="s">
        <v>423</v>
      </c>
      <c r="K371" s="88" t="s">
        <v>813</v>
      </c>
      <c r="L371" s="88" t="s">
        <v>719</v>
      </c>
      <c r="M371" s="92">
        <v>1.351813E-4</v>
      </c>
      <c r="N371" s="92">
        <v>6.2806769999999997E-4</v>
      </c>
      <c r="O371" s="92">
        <v>3.2465189999999998E-3</v>
      </c>
      <c r="P371" s="88" t="s">
        <v>423</v>
      </c>
    </row>
    <row r="372" spans="1:16" x14ac:dyDescent="0.35">
      <c r="A372" s="88" t="s">
        <v>819</v>
      </c>
      <c r="B372" s="88"/>
      <c r="C372" s="88" t="s">
        <v>449</v>
      </c>
      <c r="D372" s="88" t="s">
        <v>450</v>
      </c>
      <c r="E372" s="88" t="s">
        <v>611</v>
      </c>
      <c r="F372" s="88" t="s">
        <v>322</v>
      </c>
      <c r="G372" s="88" t="s">
        <v>812</v>
      </c>
      <c r="H372" s="88" t="s">
        <v>188</v>
      </c>
      <c r="I372" s="88" t="s">
        <v>434</v>
      </c>
      <c r="J372" s="88" t="s">
        <v>424</v>
      </c>
      <c r="K372" s="88" t="s">
        <v>813</v>
      </c>
      <c r="L372" s="88" t="s">
        <v>721</v>
      </c>
      <c r="M372" s="92">
        <v>1.573091E-6</v>
      </c>
      <c r="N372" s="92">
        <v>1.097533E-5</v>
      </c>
      <c r="O372" s="92">
        <v>6.2841899999999999E-5</v>
      </c>
      <c r="P372" s="88" t="s">
        <v>424</v>
      </c>
    </row>
    <row r="373" spans="1:16" x14ac:dyDescent="0.35">
      <c r="A373" s="88" t="s">
        <v>819</v>
      </c>
      <c r="B373" s="88"/>
      <c r="C373" s="88" t="s">
        <v>449</v>
      </c>
      <c r="D373" s="88" t="s">
        <v>450</v>
      </c>
      <c r="E373" s="88" t="s">
        <v>611</v>
      </c>
      <c r="F373" s="88" t="s">
        <v>322</v>
      </c>
      <c r="G373" s="88" t="s">
        <v>812</v>
      </c>
      <c r="H373" s="88" t="s">
        <v>189</v>
      </c>
      <c r="I373" s="88" t="s">
        <v>434</v>
      </c>
      <c r="J373" s="88" t="s">
        <v>424</v>
      </c>
      <c r="K373" s="88" t="s">
        <v>813</v>
      </c>
      <c r="L373" s="88" t="s">
        <v>724</v>
      </c>
      <c r="M373" s="92">
        <v>1.8532479999999999E-6</v>
      </c>
      <c r="N373" s="92">
        <v>1.5585849999999999E-5</v>
      </c>
      <c r="O373" s="92">
        <v>8.0467410000000002E-5</v>
      </c>
      <c r="P373" s="88" t="s">
        <v>424</v>
      </c>
    </row>
    <row r="374" spans="1:16" x14ac:dyDescent="0.35">
      <c r="A374" s="88" t="s">
        <v>819</v>
      </c>
      <c r="B374" s="88"/>
      <c r="C374" s="88" t="s">
        <v>449</v>
      </c>
      <c r="D374" s="88" t="s">
        <v>450</v>
      </c>
      <c r="E374" s="88" t="s">
        <v>611</v>
      </c>
      <c r="F374" s="88" t="s">
        <v>322</v>
      </c>
      <c r="G374" s="88" t="s">
        <v>812</v>
      </c>
      <c r="H374" s="88" t="s">
        <v>190</v>
      </c>
      <c r="I374" s="88" t="s">
        <v>434</v>
      </c>
      <c r="J374" s="88" t="s">
        <v>424</v>
      </c>
      <c r="K374" s="88" t="s">
        <v>813</v>
      </c>
      <c r="L374" s="88" t="s">
        <v>726</v>
      </c>
      <c r="M374" s="92">
        <v>1.5925819999999999E-6</v>
      </c>
      <c r="N374" s="92">
        <v>7.7043709999999993E-6</v>
      </c>
      <c r="O374" s="92">
        <v>4.1419769999999997E-5</v>
      </c>
      <c r="P374" s="88" t="s">
        <v>424</v>
      </c>
    </row>
    <row r="375" spans="1:16" x14ac:dyDescent="0.35">
      <c r="A375" s="88" t="s">
        <v>819</v>
      </c>
      <c r="B375" s="88"/>
      <c r="C375" s="88" t="s">
        <v>449</v>
      </c>
      <c r="D375" s="88" t="s">
        <v>450</v>
      </c>
      <c r="E375" s="88" t="s">
        <v>611</v>
      </c>
      <c r="F375" s="88" t="s">
        <v>322</v>
      </c>
      <c r="G375" s="88" t="s">
        <v>812</v>
      </c>
      <c r="H375" s="88" t="s">
        <v>191</v>
      </c>
      <c r="I375" s="88" t="s">
        <v>434</v>
      </c>
      <c r="J375" s="88" t="s">
        <v>424</v>
      </c>
      <c r="K375" s="88" t="s">
        <v>813</v>
      </c>
      <c r="L375" s="88" t="s">
        <v>727</v>
      </c>
      <c r="M375" s="92">
        <v>2.8257820000000002E-7</v>
      </c>
      <c r="N375" s="92">
        <v>1.944262E-6</v>
      </c>
      <c r="O375" s="92">
        <v>1.074345E-5</v>
      </c>
      <c r="P375" s="88" t="s">
        <v>424</v>
      </c>
    </row>
    <row r="376" spans="1:16" x14ac:dyDescent="0.35">
      <c r="A376" s="88" t="s">
        <v>819</v>
      </c>
      <c r="B376" s="88"/>
      <c r="C376" s="88" t="s">
        <v>449</v>
      </c>
      <c r="D376" s="88" t="s">
        <v>450</v>
      </c>
      <c r="E376" s="88" t="s">
        <v>611</v>
      </c>
      <c r="F376" s="88" t="s">
        <v>322</v>
      </c>
      <c r="G376" s="88" t="s">
        <v>812</v>
      </c>
      <c r="H376" s="88" t="s">
        <v>192</v>
      </c>
      <c r="I376" s="88" t="s">
        <v>434</v>
      </c>
      <c r="J376" s="88" t="s">
        <v>424</v>
      </c>
      <c r="K376" s="88" t="s">
        <v>813</v>
      </c>
      <c r="L376" s="88" t="s">
        <v>729</v>
      </c>
      <c r="M376" s="92">
        <v>4.6816640000000003E-6</v>
      </c>
      <c r="N376" s="92">
        <v>3.311582E-5</v>
      </c>
      <c r="O376" s="92">
        <v>1.9271880000000001E-4</v>
      </c>
      <c r="P376" s="88" t="s">
        <v>424</v>
      </c>
    </row>
    <row r="377" spans="1:16" x14ac:dyDescent="0.35">
      <c r="A377" s="88" t="s">
        <v>819</v>
      </c>
      <c r="B377" s="88"/>
      <c r="C377" s="88" t="s">
        <v>449</v>
      </c>
      <c r="D377" s="88" t="s">
        <v>450</v>
      </c>
      <c r="E377" s="88" t="s">
        <v>611</v>
      </c>
      <c r="F377" s="88" t="s">
        <v>322</v>
      </c>
      <c r="G377" s="88" t="s">
        <v>812</v>
      </c>
      <c r="H377" s="88" t="s">
        <v>193</v>
      </c>
      <c r="I377" s="88" t="s">
        <v>434</v>
      </c>
      <c r="J377" s="88" t="s">
        <v>424</v>
      </c>
      <c r="K377" s="88" t="s">
        <v>813</v>
      </c>
      <c r="L377" s="88" t="s">
        <v>730</v>
      </c>
      <c r="M377" s="92">
        <v>1.8556930000000001E-5</v>
      </c>
      <c r="N377" s="92">
        <v>8.0901869999999997E-5</v>
      </c>
      <c r="O377" s="92">
        <v>4.0728569999999998E-4</v>
      </c>
      <c r="P377" s="88" t="s">
        <v>424</v>
      </c>
    </row>
    <row r="378" spans="1:16" x14ac:dyDescent="0.35">
      <c r="A378" s="88" t="s">
        <v>819</v>
      </c>
      <c r="B378" s="88"/>
      <c r="C378" s="88" t="s">
        <v>449</v>
      </c>
      <c r="D378" s="88" t="s">
        <v>450</v>
      </c>
      <c r="E378" s="88" t="s">
        <v>611</v>
      </c>
      <c r="F378" s="88" t="s">
        <v>322</v>
      </c>
      <c r="G378" s="88" t="s">
        <v>812</v>
      </c>
      <c r="H378" s="88" t="s">
        <v>194</v>
      </c>
      <c r="I378" s="88" t="s">
        <v>434</v>
      </c>
      <c r="J378" s="88" t="s">
        <v>424</v>
      </c>
      <c r="K378" s="88" t="s">
        <v>813</v>
      </c>
      <c r="L378" s="88" t="s">
        <v>732</v>
      </c>
      <c r="M378" s="92">
        <v>3.2683199999999998E-6</v>
      </c>
      <c r="N378" s="92">
        <v>2.6941689999999999E-5</v>
      </c>
      <c r="O378" s="92">
        <v>1.404733E-4</v>
      </c>
      <c r="P378" s="88" t="s">
        <v>424</v>
      </c>
    </row>
    <row r="379" spans="1:16" x14ac:dyDescent="0.35">
      <c r="A379" s="88" t="s">
        <v>819</v>
      </c>
      <c r="B379" s="88"/>
      <c r="C379" s="88" t="s">
        <v>449</v>
      </c>
      <c r="D379" s="88" t="s">
        <v>450</v>
      </c>
      <c r="E379" s="88" t="s">
        <v>611</v>
      </c>
      <c r="F379" s="88" t="s">
        <v>322</v>
      </c>
      <c r="G379" s="88" t="s">
        <v>812</v>
      </c>
      <c r="H379" s="88" t="s">
        <v>195</v>
      </c>
      <c r="I379" s="88" t="s">
        <v>434</v>
      </c>
      <c r="J379" s="88" t="s">
        <v>424</v>
      </c>
      <c r="K379" s="88" t="s">
        <v>813</v>
      </c>
      <c r="L379" s="88" t="s">
        <v>734</v>
      </c>
      <c r="M379" s="92">
        <v>5.0600319999999999E-6</v>
      </c>
      <c r="N379" s="92">
        <v>2.5538289999999998E-5</v>
      </c>
      <c r="O379" s="92">
        <v>1.4202830000000001E-4</v>
      </c>
      <c r="P379" s="88" t="s">
        <v>424</v>
      </c>
    </row>
    <row r="380" spans="1:16" x14ac:dyDescent="0.35">
      <c r="A380" s="88" t="s">
        <v>819</v>
      </c>
      <c r="B380" s="88"/>
      <c r="C380" s="88" t="s">
        <v>449</v>
      </c>
      <c r="D380" s="88" t="s">
        <v>450</v>
      </c>
      <c r="E380" s="88" t="s">
        <v>611</v>
      </c>
      <c r="F380" s="88" t="s">
        <v>322</v>
      </c>
      <c r="G380" s="88" t="s">
        <v>812</v>
      </c>
      <c r="H380" s="88" t="s">
        <v>196</v>
      </c>
      <c r="I380" s="88" t="s">
        <v>434</v>
      </c>
      <c r="J380" s="88" t="s">
        <v>424</v>
      </c>
      <c r="K380" s="88" t="s">
        <v>813</v>
      </c>
      <c r="L380" s="88" t="s">
        <v>737</v>
      </c>
      <c r="M380" s="92">
        <v>7.3884099999999999E-7</v>
      </c>
      <c r="N380" s="92">
        <v>3.827786E-6</v>
      </c>
      <c r="O380" s="92">
        <v>2.1452989999999999E-5</v>
      </c>
      <c r="P380" s="88" t="s">
        <v>424</v>
      </c>
    </row>
    <row r="381" spans="1:16" x14ac:dyDescent="0.35">
      <c r="A381" s="88" t="s">
        <v>819</v>
      </c>
      <c r="B381" s="88"/>
      <c r="C381" s="88" t="s">
        <v>449</v>
      </c>
      <c r="D381" s="88" t="s">
        <v>450</v>
      </c>
      <c r="E381" s="88" t="s">
        <v>611</v>
      </c>
      <c r="F381" s="88" t="s">
        <v>322</v>
      </c>
      <c r="G381" s="88" t="s">
        <v>812</v>
      </c>
      <c r="H381" s="88" t="s">
        <v>197</v>
      </c>
      <c r="I381" s="88" t="s">
        <v>434</v>
      </c>
      <c r="J381" s="88" t="s">
        <v>424</v>
      </c>
      <c r="K381" s="88" t="s">
        <v>813</v>
      </c>
      <c r="L381" s="88" t="s">
        <v>738</v>
      </c>
      <c r="M381" s="92">
        <v>3.435233E-6</v>
      </c>
      <c r="N381" s="92">
        <v>2.289185E-5</v>
      </c>
      <c r="O381" s="92">
        <v>1.3510829999999999E-4</v>
      </c>
      <c r="P381" s="88" t="s">
        <v>424</v>
      </c>
    </row>
    <row r="382" spans="1:16" x14ac:dyDescent="0.35">
      <c r="A382" s="88" t="s">
        <v>819</v>
      </c>
      <c r="B382" s="88"/>
      <c r="C382" s="88" t="s">
        <v>449</v>
      </c>
      <c r="D382" s="88" t="s">
        <v>450</v>
      </c>
      <c r="E382" s="88" t="s">
        <v>611</v>
      </c>
      <c r="F382" s="88" t="s">
        <v>322</v>
      </c>
      <c r="G382" s="88" t="s">
        <v>812</v>
      </c>
      <c r="H382" s="88" t="s">
        <v>198</v>
      </c>
      <c r="I382" s="88" t="s">
        <v>434</v>
      </c>
      <c r="J382" s="88" t="s">
        <v>424</v>
      </c>
      <c r="K382" s="88" t="s">
        <v>813</v>
      </c>
      <c r="L382" s="88" t="s">
        <v>739</v>
      </c>
      <c r="M382" s="92">
        <v>5.2430340000000001E-6</v>
      </c>
      <c r="N382" s="92">
        <v>4.4428999999999998E-5</v>
      </c>
      <c r="O382" s="92">
        <v>2.2853359999999999E-4</v>
      </c>
      <c r="P382" s="88" t="s">
        <v>424</v>
      </c>
    </row>
    <row r="383" spans="1:16" x14ac:dyDescent="0.35">
      <c r="A383" s="88" t="s">
        <v>819</v>
      </c>
      <c r="B383" s="88"/>
      <c r="C383" s="88" t="s">
        <v>449</v>
      </c>
      <c r="D383" s="88" t="s">
        <v>450</v>
      </c>
      <c r="E383" s="88" t="s">
        <v>611</v>
      </c>
      <c r="F383" s="88" t="s">
        <v>322</v>
      </c>
      <c r="G383" s="88" t="s">
        <v>812</v>
      </c>
      <c r="H383" s="88" t="s">
        <v>199</v>
      </c>
      <c r="I383" s="88" t="s">
        <v>434</v>
      </c>
      <c r="J383" s="88" t="s">
        <v>424</v>
      </c>
      <c r="K383" s="88" t="s">
        <v>813</v>
      </c>
      <c r="L383" s="88" t="s">
        <v>740</v>
      </c>
      <c r="M383" s="92">
        <v>5.6051949999999998E-7</v>
      </c>
      <c r="N383" s="92">
        <v>4.7117299999999997E-6</v>
      </c>
      <c r="O383" s="92">
        <v>2.4331649999999999E-5</v>
      </c>
      <c r="P383" s="88" t="s">
        <v>424</v>
      </c>
    </row>
    <row r="384" spans="1:16" x14ac:dyDescent="0.35">
      <c r="A384" s="88" t="s">
        <v>819</v>
      </c>
      <c r="B384" s="88"/>
      <c r="C384" s="88" t="s">
        <v>449</v>
      </c>
      <c r="D384" s="88" t="s">
        <v>450</v>
      </c>
      <c r="E384" s="88" t="s">
        <v>611</v>
      </c>
      <c r="F384" s="88" t="s">
        <v>322</v>
      </c>
      <c r="G384" s="88" t="s">
        <v>812</v>
      </c>
      <c r="H384" s="88" t="s">
        <v>200</v>
      </c>
      <c r="I384" s="88" t="s">
        <v>434</v>
      </c>
      <c r="J384" s="88" t="s">
        <v>424</v>
      </c>
      <c r="K384" s="88" t="s">
        <v>813</v>
      </c>
      <c r="L384" s="88" t="s">
        <v>742</v>
      </c>
      <c r="M384" s="92">
        <v>1.8055520000000002E-5</v>
      </c>
      <c r="N384" s="92">
        <v>9.1922689999999999E-5</v>
      </c>
      <c r="O384" s="92">
        <v>5.0384799999999999E-4</v>
      </c>
      <c r="P384" s="88" t="s">
        <v>424</v>
      </c>
    </row>
    <row r="385" spans="1:16" x14ac:dyDescent="0.35">
      <c r="A385" s="88" t="s">
        <v>819</v>
      </c>
      <c r="B385" s="88"/>
      <c r="C385" s="88" t="s">
        <v>449</v>
      </c>
      <c r="D385" s="88" t="s">
        <v>450</v>
      </c>
      <c r="E385" s="88" t="s">
        <v>611</v>
      </c>
      <c r="F385" s="88" t="s">
        <v>322</v>
      </c>
      <c r="G385" s="88" t="s">
        <v>812</v>
      </c>
      <c r="H385" s="88" t="s">
        <v>201</v>
      </c>
      <c r="I385" s="88" t="s">
        <v>434</v>
      </c>
      <c r="J385" s="88" t="s">
        <v>424</v>
      </c>
      <c r="K385" s="88" t="s">
        <v>813</v>
      </c>
      <c r="L385" s="88" t="s">
        <v>745</v>
      </c>
      <c r="M385" s="92">
        <v>9.8931369999999997E-6</v>
      </c>
      <c r="N385" s="92">
        <v>4.7586349999999999E-5</v>
      </c>
      <c r="O385" s="92">
        <v>2.6344809999999998E-4</v>
      </c>
      <c r="P385" s="88" t="s">
        <v>424</v>
      </c>
    </row>
    <row r="386" spans="1:16" x14ac:dyDescent="0.35">
      <c r="A386" s="88" t="s">
        <v>819</v>
      </c>
      <c r="B386" s="88"/>
      <c r="C386" s="88" t="s">
        <v>449</v>
      </c>
      <c r="D386" s="88" t="s">
        <v>450</v>
      </c>
      <c r="E386" s="88" t="s">
        <v>611</v>
      </c>
      <c r="F386" s="88" t="s">
        <v>322</v>
      </c>
      <c r="G386" s="88" t="s">
        <v>812</v>
      </c>
      <c r="H386" s="88" t="s">
        <v>202</v>
      </c>
      <c r="I386" s="88" t="s">
        <v>434</v>
      </c>
      <c r="J386" s="88" t="s">
        <v>425</v>
      </c>
      <c r="K386" s="88" t="s">
        <v>813</v>
      </c>
      <c r="L386" s="88" t="s">
        <v>747</v>
      </c>
      <c r="M386" s="92">
        <v>6.6197370000000002E-5</v>
      </c>
      <c r="N386" s="92">
        <v>3.7034230000000001E-4</v>
      </c>
      <c r="O386" s="92">
        <v>2.1357619999999998E-3</v>
      </c>
      <c r="P386" s="88" t="s">
        <v>425</v>
      </c>
    </row>
    <row r="387" spans="1:16" x14ac:dyDescent="0.35">
      <c r="A387" s="88" t="s">
        <v>819</v>
      </c>
      <c r="B387" s="88"/>
      <c r="C387" s="88" t="s">
        <v>449</v>
      </c>
      <c r="D387" s="88" t="s">
        <v>450</v>
      </c>
      <c r="E387" s="88" t="s">
        <v>611</v>
      </c>
      <c r="F387" s="88" t="s">
        <v>322</v>
      </c>
      <c r="G387" s="88" t="s">
        <v>812</v>
      </c>
      <c r="H387" s="88" t="s">
        <v>203</v>
      </c>
      <c r="I387" s="88" t="s">
        <v>434</v>
      </c>
      <c r="J387" s="88" t="s">
        <v>425</v>
      </c>
      <c r="K387" s="88" t="s">
        <v>813</v>
      </c>
      <c r="L387" s="88" t="s">
        <v>748</v>
      </c>
      <c r="M387" s="92">
        <v>2.255066E-3</v>
      </c>
      <c r="N387" s="92">
        <v>1.9252829999999999E-2</v>
      </c>
      <c r="O387" s="92">
        <v>9.8672369999999995E-2</v>
      </c>
      <c r="P387" s="88" t="s">
        <v>425</v>
      </c>
    </row>
    <row r="388" spans="1:16" x14ac:dyDescent="0.35">
      <c r="A388" s="88" t="s">
        <v>819</v>
      </c>
      <c r="B388" s="88"/>
      <c r="C388" s="88" t="s">
        <v>449</v>
      </c>
      <c r="D388" s="88" t="s">
        <v>450</v>
      </c>
      <c r="E388" s="88" t="s">
        <v>611</v>
      </c>
      <c r="F388" s="88" t="s">
        <v>322</v>
      </c>
      <c r="G388" s="88" t="s">
        <v>812</v>
      </c>
      <c r="H388" s="88" t="s">
        <v>204</v>
      </c>
      <c r="I388" s="88" t="s">
        <v>434</v>
      </c>
      <c r="J388" s="88" t="s">
        <v>425</v>
      </c>
      <c r="K388" s="88" t="s">
        <v>813</v>
      </c>
      <c r="L388" s="88" t="s">
        <v>749</v>
      </c>
      <c r="M388" s="92">
        <v>1.7179420000000002E-5</v>
      </c>
      <c r="N388" s="92">
        <v>1.4454229999999999E-4</v>
      </c>
      <c r="O388" s="92">
        <v>7.4609100000000005E-4</v>
      </c>
      <c r="P388" s="88" t="s">
        <v>425</v>
      </c>
    </row>
    <row r="389" spans="1:16" x14ac:dyDescent="0.35">
      <c r="A389" s="88" t="s">
        <v>819</v>
      </c>
      <c r="B389" s="88"/>
      <c r="C389" s="88" t="s">
        <v>449</v>
      </c>
      <c r="D389" s="88" t="s">
        <v>450</v>
      </c>
      <c r="E389" s="88" t="s">
        <v>611</v>
      </c>
      <c r="F389" s="88" t="s">
        <v>322</v>
      </c>
      <c r="G389" s="88" t="s">
        <v>812</v>
      </c>
      <c r="H389" s="88" t="s">
        <v>205</v>
      </c>
      <c r="I389" s="88" t="s">
        <v>434</v>
      </c>
      <c r="J389" s="88" t="s">
        <v>425</v>
      </c>
      <c r="K389" s="88" t="s">
        <v>813</v>
      </c>
      <c r="L389" s="88" t="s">
        <v>750</v>
      </c>
      <c r="M389" s="92">
        <v>5.3367839999999999E-6</v>
      </c>
      <c r="N389" s="92">
        <v>4.53848E-5</v>
      </c>
      <c r="O389" s="92">
        <v>2.330453E-4</v>
      </c>
      <c r="P389" s="88" t="s">
        <v>425</v>
      </c>
    </row>
    <row r="390" spans="1:16" x14ac:dyDescent="0.35">
      <c r="A390" s="88" t="s">
        <v>819</v>
      </c>
      <c r="B390" s="88"/>
      <c r="C390" s="88" t="s">
        <v>449</v>
      </c>
      <c r="D390" s="88" t="s">
        <v>450</v>
      </c>
      <c r="E390" s="88" t="s">
        <v>611</v>
      </c>
      <c r="F390" s="88" t="s">
        <v>322</v>
      </c>
      <c r="G390" s="88" t="s">
        <v>812</v>
      </c>
      <c r="H390" s="88" t="s">
        <v>206</v>
      </c>
      <c r="I390" s="88" t="s">
        <v>434</v>
      </c>
      <c r="J390" s="88" t="s">
        <v>425</v>
      </c>
      <c r="K390" s="88" t="s">
        <v>813</v>
      </c>
      <c r="L390" s="88" t="s">
        <v>751</v>
      </c>
      <c r="M390" s="92">
        <v>2.554292E-6</v>
      </c>
      <c r="N390" s="92">
        <v>1.5953870000000001E-5</v>
      </c>
      <c r="O390" s="92">
        <v>8.8695930000000001E-5</v>
      </c>
      <c r="P390" s="88" t="s">
        <v>425</v>
      </c>
    </row>
    <row r="391" spans="1:16" x14ac:dyDescent="0.35">
      <c r="A391" s="88" t="s">
        <v>819</v>
      </c>
      <c r="B391" s="88"/>
      <c r="C391" s="88" t="s">
        <v>449</v>
      </c>
      <c r="D391" s="88" t="s">
        <v>450</v>
      </c>
      <c r="E391" s="88" t="s">
        <v>611</v>
      </c>
      <c r="F391" s="88" t="s">
        <v>322</v>
      </c>
      <c r="G391" s="88" t="s">
        <v>812</v>
      </c>
      <c r="H391" s="88" t="s">
        <v>207</v>
      </c>
      <c r="I391" s="88" t="s">
        <v>434</v>
      </c>
      <c r="J391" s="88" t="s">
        <v>425</v>
      </c>
      <c r="K391" s="88" t="s">
        <v>813</v>
      </c>
      <c r="L391" s="88" t="s">
        <v>753</v>
      </c>
      <c r="M391" s="92">
        <v>1.0697869999999999E-5</v>
      </c>
      <c r="N391" s="92">
        <v>8.9746200000000005E-5</v>
      </c>
      <c r="O391" s="92">
        <v>4.6391020000000001E-4</v>
      </c>
      <c r="P391" s="88" t="s">
        <v>425</v>
      </c>
    </row>
    <row r="392" spans="1:16" x14ac:dyDescent="0.35">
      <c r="A392" s="88" t="s">
        <v>819</v>
      </c>
      <c r="B392" s="88"/>
      <c r="C392" s="88" t="s">
        <v>449</v>
      </c>
      <c r="D392" s="88" t="s">
        <v>450</v>
      </c>
      <c r="E392" s="88" t="s">
        <v>611</v>
      </c>
      <c r="F392" s="88" t="s">
        <v>322</v>
      </c>
      <c r="G392" s="88" t="s">
        <v>812</v>
      </c>
      <c r="H392" s="88" t="s">
        <v>208</v>
      </c>
      <c r="I392" s="88" t="s">
        <v>434</v>
      </c>
      <c r="J392" s="88" t="s">
        <v>426</v>
      </c>
      <c r="K392" s="88" t="s">
        <v>813</v>
      </c>
      <c r="L392" s="88" t="s">
        <v>759</v>
      </c>
      <c r="M392" s="92">
        <v>1.65921E-5</v>
      </c>
      <c r="N392" s="92">
        <v>1.4056450000000001E-4</v>
      </c>
      <c r="O392" s="92">
        <v>7.2312380000000005E-4</v>
      </c>
      <c r="P392" s="88" t="s">
        <v>426</v>
      </c>
    </row>
    <row r="393" spans="1:16" x14ac:dyDescent="0.35">
      <c r="A393" s="88" t="s">
        <v>819</v>
      </c>
      <c r="B393" s="88"/>
      <c r="C393" s="88" t="s">
        <v>449</v>
      </c>
      <c r="D393" s="88" t="s">
        <v>450</v>
      </c>
      <c r="E393" s="88" t="s">
        <v>611</v>
      </c>
      <c r="F393" s="88" t="s">
        <v>322</v>
      </c>
      <c r="G393" s="88" t="s">
        <v>812</v>
      </c>
      <c r="H393" s="88" t="s">
        <v>209</v>
      </c>
      <c r="I393" s="88" t="s">
        <v>434</v>
      </c>
      <c r="J393" s="88" t="s">
        <v>427</v>
      </c>
      <c r="K393" s="88" t="s">
        <v>813</v>
      </c>
      <c r="L393" s="88" t="s">
        <v>771</v>
      </c>
      <c r="M393" s="92">
        <v>2.4516759999999999E-7</v>
      </c>
      <c r="N393" s="92">
        <v>1.1130810000000001E-6</v>
      </c>
      <c r="O393" s="92">
        <v>5.0176570000000001E-6</v>
      </c>
      <c r="P393" s="88" t="s">
        <v>427</v>
      </c>
    </row>
    <row r="394" spans="1:16" x14ac:dyDescent="0.35">
      <c r="A394" s="88" t="s">
        <v>819</v>
      </c>
      <c r="B394" s="88"/>
      <c r="C394" s="88" t="s">
        <v>449</v>
      </c>
      <c r="D394" s="88" t="s">
        <v>450</v>
      </c>
      <c r="E394" s="88" t="s">
        <v>611</v>
      </c>
      <c r="F394" s="88" t="s">
        <v>322</v>
      </c>
      <c r="G394" s="88" t="s">
        <v>812</v>
      </c>
      <c r="H394" s="88" t="s">
        <v>210</v>
      </c>
      <c r="I394" s="88" t="s">
        <v>434</v>
      </c>
      <c r="J394" s="88" t="s">
        <v>427</v>
      </c>
      <c r="K394" s="88" t="s">
        <v>813</v>
      </c>
      <c r="L394" s="88" t="s">
        <v>772</v>
      </c>
      <c r="M394" s="92">
        <v>5.3950439999999998E-8</v>
      </c>
      <c r="N394" s="92">
        <v>4.53821E-7</v>
      </c>
      <c r="O394" s="92">
        <v>2.342767E-6</v>
      </c>
      <c r="P394" s="88" t="s">
        <v>427</v>
      </c>
    </row>
    <row r="395" spans="1:16" x14ac:dyDescent="0.35">
      <c r="A395" s="88" t="s">
        <v>819</v>
      </c>
      <c r="B395" s="88"/>
      <c r="C395" s="88" t="s">
        <v>449</v>
      </c>
      <c r="D395" s="88" t="s">
        <v>450</v>
      </c>
      <c r="E395" s="88" t="s">
        <v>611</v>
      </c>
      <c r="F395" s="88" t="s">
        <v>322</v>
      </c>
      <c r="G395" s="88" t="s">
        <v>812</v>
      </c>
      <c r="H395" s="88" t="s">
        <v>211</v>
      </c>
      <c r="I395" s="88" t="s">
        <v>434</v>
      </c>
      <c r="J395" s="88" t="s">
        <v>428</v>
      </c>
      <c r="K395" s="88" t="s">
        <v>813</v>
      </c>
      <c r="L395" s="88" t="s">
        <v>774</v>
      </c>
      <c r="M395" s="92">
        <v>1.535908E-4</v>
      </c>
      <c r="N395" s="92">
        <v>9.3841170000000002E-4</v>
      </c>
      <c r="O395" s="92">
        <v>3.812597E-3</v>
      </c>
      <c r="P395" s="88" t="s">
        <v>428</v>
      </c>
    </row>
    <row r="396" spans="1:16" x14ac:dyDescent="0.35">
      <c r="A396" s="88" t="s">
        <v>819</v>
      </c>
      <c r="B396" s="88"/>
      <c r="C396" s="88" t="s">
        <v>449</v>
      </c>
      <c r="D396" s="88" t="s">
        <v>450</v>
      </c>
      <c r="E396" s="88" t="s">
        <v>611</v>
      </c>
      <c r="F396" s="88" t="s">
        <v>322</v>
      </c>
      <c r="G396" s="88" t="s">
        <v>812</v>
      </c>
      <c r="H396" s="88" t="s">
        <v>212</v>
      </c>
      <c r="I396" s="88" t="s">
        <v>434</v>
      </c>
      <c r="J396" s="88" t="s">
        <v>428</v>
      </c>
      <c r="K396" s="88" t="s">
        <v>813</v>
      </c>
      <c r="L396" s="88" t="s">
        <v>775</v>
      </c>
      <c r="M396" s="92">
        <v>1.508584E-5</v>
      </c>
      <c r="N396" s="92">
        <v>1.041253E-4</v>
      </c>
      <c r="O396" s="92">
        <v>5.1169910000000004E-4</v>
      </c>
      <c r="P396" s="88" t="s">
        <v>428</v>
      </c>
    </row>
    <row r="397" spans="1:16" x14ac:dyDescent="0.35">
      <c r="A397" s="88" t="s">
        <v>819</v>
      </c>
      <c r="B397" s="88"/>
      <c r="C397" s="88" t="s">
        <v>449</v>
      </c>
      <c r="D397" s="88" t="s">
        <v>450</v>
      </c>
      <c r="E397" s="88" t="s">
        <v>611</v>
      </c>
      <c r="F397" s="88" t="s">
        <v>322</v>
      </c>
      <c r="G397" s="88" t="s">
        <v>812</v>
      </c>
      <c r="H397" s="88" t="s">
        <v>213</v>
      </c>
      <c r="I397" s="88" t="s">
        <v>434</v>
      </c>
      <c r="J397" s="88" t="s">
        <v>428</v>
      </c>
      <c r="K397" s="88" t="s">
        <v>813</v>
      </c>
      <c r="L397" s="88" t="s">
        <v>776</v>
      </c>
      <c r="M397" s="92">
        <v>8.7264729999999997E-6</v>
      </c>
      <c r="N397" s="92">
        <v>7.2773000000000003E-5</v>
      </c>
      <c r="O397" s="92">
        <v>3.9275300000000003E-4</v>
      </c>
      <c r="P397" s="88" t="s">
        <v>428</v>
      </c>
    </row>
    <row r="398" spans="1:16" x14ac:dyDescent="0.35">
      <c r="A398" s="88" t="s">
        <v>819</v>
      </c>
      <c r="B398" s="88"/>
      <c r="C398" s="88" t="s">
        <v>449</v>
      </c>
      <c r="D398" s="88" t="s">
        <v>450</v>
      </c>
      <c r="E398" s="88" t="s">
        <v>611</v>
      </c>
      <c r="F398" s="88" t="s">
        <v>322</v>
      </c>
      <c r="G398" s="88" t="s">
        <v>812</v>
      </c>
      <c r="H398" s="88" t="s">
        <v>214</v>
      </c>
      <c r="I398" s="88" t="s">
        <v>434</v>
      </c>
      <c r="J398" s="88" t="s">
        <v>428</v>
      </c>
      <c r="K398" s="88" t="s">
        <v>813</v>
      </c>
      <c r="L398" s="88" t="s">
        <v>777</v>
      </c>
      <c r="M398" s="92">
        <v>1.174698E-5</v>
      </c>
      <c r="N398" s="92">
        <v>9.1274069999999999E-5</v>
      </c>
      <c r="O398" s="92">
        <v>5.1028130000000001E-4</v>
      </c>
      <c r="P398" s="88" t="s">
        <v>428</v>
      </c>
    </row>
    <row r="399" spans="1:16" x14ac:dyDescent="0.35">
      <c r="A399" s="88" t="s">
        <v>819</v>
      </c>
      <c r="B399" s="88"/>
      <c r="C399" s="88" t="s">
        <v>449</v>
      </c>
      <c r="D399" s="88" t="s">
        <v>450</v>
      </c>
      <c r="E399" s="88" t="s">
        <v>611</v>
      </c>
      <c r="F399" s="88" t="s">
        <v>322</v>
      </c>
      <c r="G399" s="88" t="s">
        <v>812</v>
      </c>
      <c r="H399" s="88" t="s">
        <v>215</v>
      </c>
      <c r="I399" s="88" t="s">
        <v>434</v>
      </c>
      <c r="J399" s="88" t="s">
        <v>428</v>
      </c>
      <c r="K399" s="88" t="s">
        <v>813</v>
      </c>
      <c r="L399" s="88" t="s">
        <v>778</v>
      </c>
      <c r="M399" s="92">
        <v>4.1498480000000002E-7</v>
      </c>
      <c r="N399" s="92">
        <v>2.2541480000000002E-6</v>
      </c>
      <c r="O399" s="92">
        <v>1.245211E-5</v>
      </c>
      <c r="P399" s="88" t="s">
        <v>428</v>
      </c>
    </row>
    <row r="400" spans="1:16" x14ac:dyDescent="0.35">
      <c r="A400" s="88" t="s">
        <v>819</v>
      </c>
      <c r="B400" s="88"/>
      <c r="C400" s="88" t="s">
        <v>449</v>
      </c>
      <c r="D400" s="88" t="s">
        <v>450</v>
      </c>
      <c r="E400" s="88" t="s">
        <v>611</v>
      </c>
      <c r="F400" s="88" t="s">
        <v>322</v>
      </c>
      <c r="G400" s="88" t="s">
        <v>812</v>
      </c>
      <c r="H400" s="88" t="s">
        <v>216</v>
      </c>
      <c r="I400" s="88" t="s">
        <v>434</v>
      </c>
      <c r="J400" s="88" t="s">
        <v>428</v>
      </c>
      <c r="K400" s="88" t="s">
        <v>813</v>
      </c>
      <c r="L400" s="88" t="s">
        <v>779</v>
      </c>
      <c r="M400" s="92">
        <v>1.3822600000000001E-7</v>
      </c>
      <c r="N400" s="92">
        <v>1.137641E-6</v>
      </c>
      <c r="O400" s="92">
        <v>5.9992299999999996E-6</v>
      </c>
      <c r="P400" s="88" t="s">
        <v>428</v>
      </c>
    </row>
    <row r="401" spans="1:16" x14ac:dyDescent="0.35">
      <c r="A401" s="88" t="s">
        <v>819</v>
      </c>
      <c r="B401" s="88"/>
      <c r="C401" s="88" t="s">
        <v>449</v>
      </c>
      <c r="D401" s="88" t="s">
        <v>450</v>
      </c>
      <c r="E401" s="88" t="s">
        <v>611</v>
      </c>
      <c r="F401" s="88" t="s">
        <v>322</v>
      </c>
      <c r="G401" s="88" t="s">
        <v>812</v>
      </c>
      <c r="H401" s="88" t="s">
        <v>217</v>
      </c>
      <c r="I401" s="88" t="s">
        <v>814</v>
      </c>
      <c r="J401" s="88" t="s">
        <v>424</v>
      </c>
      <c r="K401" s="88" t="s">
        <v>815</v>
      </c>
      <c r="L401" s="88" t="s">
        <v>745</v>
      </c>
      <c r="M401" s="92">
        <v>1.5099360000000001E-6</v>
      </c>
      <c r="N401" s="92">
        <v>2.0443230000000001E-6</v>
      </c>
      <c r="O401" s="92">
        <v>1.120102E-5</v>
      </c>
      <c r="P401" s="88" t="s">
        <v>424</v>
      </c>
    </row>
    <row r="402" spans="1:16" x14ac:dyDescent="0.35">
      <c r="A402" s="88" t="s">
        <v>819</v>
      </c>
      <c r="B402" s="88"/>
      <c r="C402" s="88" t="s">
        <v>449</v>
      </c>
      <c r="D402" s="88" t="s">
        <v>450</v>
      </c>
      <c r="E402" s="88" t="s">
        <v>611</v>
      </c>
      <c r="F402" s="88" t="s">
        <v>322</v>
      </c>
      <c r="G402" s="88" t="s">
        <v>812</v>
      </c>
      <c r="H402" s="88" t="s">
        <v>218</v>
      </c>
      <c r="I402" s="88" t="s">
        <v>814</v>
      </c>
      <c r="J402" s="88" t="s">
        <v>425</v>
      </c>
      <c r="K402" s="88" t="s">
        <v>815</v>
      </c>
      <c r="L402" s="88" t="s">
        <v>748</v>
      </c>
      <c r="M402" s="92">
        <v>6.6681539999999999E-4</v>
      </c>
      <c r="N402" s="92">
        <v>1.5667840000000001E-3</v>
      </c>
      <c r="O402" s="92">
        <v>7.6690109999999999E-3</v>
      </c>
      <c r="P402" s="88" t="s">
        <v>425</v>
      </c>
    </row>
    <row r="403" spans="1:16" x14ac:dyDescent="0.35">
      <c r="A403" s="88" t="s">
        <v>819</v>
      </c>
      <c r="B403" s="88"/>
      <c r="C403" s="88" t="s">
        <v>449</v>
      </c>
      <c r="D403" s="88" t="s">
        <v>450</v>
      </c>
      <c r="E403" s="88" t="s">
        <v>611</v>
      </c>
      <c r="F403" s="88" t="s">
        <v>322</v>
      </c>
      <c r="G403" s="88" t="s">
        <v>812</v>
      </c>
      <c r="H403" s="88" t="s">
        <v>219</v>
      </c>
      <c r="I403" s="88" t="s">
        <v>814</v>
      </c>
      <c r="J403" s="88" t="s">
        <v>425</v>
      </c>
      <c r="K403" s="88" t="s">
        <v>815</v>
      </c>
      <c r="L403" s="88" t="s">
        <v>749</v>
      </c>
      <c r="M403" s="92">
        <v>5.6579259999999999E-7</v>
      </c>
      <c r="N403" s="92">
        <v>1.3279419999999999E-6</v>
      </c>
      <c r="O403" s="92">
        <v>6.5034399999999997E-6</v>
      </c>
      <c r="P403" s="88" t="s">
        <v>425</v>
      </c>
    </row>
    <row r="404" spans="1:16" x14ac:dyDescent="0.35">
      <c r="A404" s="88" t="s">
        <v>819</v>
      </c>
      <c r="B404" s="88"/>
      <c r="C404" s="88" t="s">
        <v>449</v>
      </c>
      <c r="D404" s="88" t="s">
        <v>450</v>
      </c>
      <c r="E404" s="88" t="s">
        <v>611</v>
      </c>
      <c r="F404" s="88" t="s">
        <v>322</v>
      </c>
      <c r="G404" s="88" t="s">
        <v>812</v>
      </c>
      <c r="H404" s="88" t="s">
        <v>220</v>
      </c>
      <c r="I404" s="88" t="s">
        <v>814</v>
      </c>
      <c r="J404" s="88" t="s">
        <v>425</v>
      </c>
      <c r="K404" s="88" t="s">
        <v>815</v>
      </c>
      <c r="L404" s="88" t="s">
        <v>750</v>
      </c>
      <c r="M404" s="92">
        <v>3.07929E-7</v>
      </c>
      <c r="N404" s="92">
        <v>7.2326860000000005E-7</v>
      </c>
      <c r="O404" s="92">
        <v>3.5408259999999999E-6</v>
      </c>
      <c r="P404" s="88" t="s">
        <v>425</v>
      </c>
    </row>
    <row r="405" spans="1:16" x14ac:dyDescent="0.35">
      <c r="A405" s="88" t="s">
        <v>819</v>
      </c>
      <c r="B405" s="88"/>
      <c r="C405" s="88" t="s">
        <v>449</v>
      </c>
      <c r="D405" s="88" t="s">
        <v>450</v>
      </c>
      <c r="E405" s="88" t="s">
        <v>611</v>
      </c>
      <c r="F405" s="88" t="s">
        <v>322</v>
      </c>
      <c r="G405" s="88" t="s">
        <v>812</v>
      </c>
      <c r="H405" s="88" t="s">
        <v>221</v>
      </c>
      <c r="I405" s="88" t="s">
        <v>814</v>
      </c>
      <c r="J405" s="88" t="s">
        <v>425</v>
      </c>
      <c r="K405" s="88" t="s">
        <v>815</v>
      </c>
      <c r="L405" s="88" t="s">
        <v>752</v>
      </c>
      <c r="M405" s="92">
        <v>1.9156389999999999E-6</v>
      </c>
      <c r="N405" s="92">
        <v>4.3571010000000004E-6</v>
      </c>
      <c r="O405" s="92">
        <v>2.1951799999999999E-5</v>
      </c>
      <c r="P405" s="88" t="s">
        <v>425</v>
      </c>
    </row>
    <row r="406" spans="1:16" x14ac:dyDescent="0.35">
      <c r="A406" s="88" t="s">
        <v>819</v>
      </c>
      <c r="B406" s="88"/>
      <c r="C406" s="88" t="s">
        <v>449</v>
      </c>
      <c r="D406" s="88" t="s">
        <v>450</v>
      </c>
      <c r="E406" s="88" t="s">
        <v>611</v>
      </c>
      <c r="F406" s="88" t="s">
        <v>322</v>
      </c>
      <c r="G406" s="88" t="s">
        <v>812</v>
      </c>
      <c r="H406" s="88" t="s">
        <v>222</v>
      </c>
      <c r="I406" s="88" t="s">
        <v>814</v>
      </c>
      <c r="J406" s="88" t="s">
        <v>425</v>
      </c>
      <c r="K406" s="88" t="s">
        <v>815</v>
      </c>
      <c r="L406" s="88" t="s">
        <v>753</v>
      </c>
      <c r="M406" s="92">
        <v>3.8581219999999997E-6</v>
      </c>
      <c r="N406" s="92">
        <v>8.9092549999999998E-6</v>
      </c>
      <c r="O406" s="92">
        <v>4.3979459999999999E-5</v>
      </c>
      <c r="P406" s="88" t="s">
        <v>425</v>
      </c>
    </row>
    <row r="407" spans="1:16" x14ac:dyDescent="0.35">
      <c r="A407" s="88" t="s">
        <v>819</v>
      </c>
      <c r="B407" s="88"/>
      <c r="C407" s="88" t="s">
        <v>449</v>
      </c>
      <c r="D407" s="88" t="s">
        <v>450</v>
      </c>
      <c r="E407" s="88" t="s">
        <v>611</v>
      </c>
      <c r="F407" s="88" t="s">
        <v>322</v>
      </c>
      <c r="G407" s="88" t="s">
        <v>812</v>
      </c>
      <c r="H407" s="88" t="s">
        <v>223</v>
      </c>
      <c r="I407" s="88" t="s">
        <v>814</v>
      </c>
      <c r="J407" s="88" t="s">
        <v>427</v>
      </c>
      <c r="K407" s="88" t="s">
        <v>815</v>
      </c>
      <c r="L407" s="88" t="s">
        <v>771</v>
      </c>
      <c r="M407" s="92">
        <v>2.1040659999999998E-6</v>
      </c>
      <c r="N407" s="92">
        <v>2.687206E-6</v>
      </c>
      <c r="O407" s="92">
        <v>1.2055410000000001E-5</v>
      </c>
      <c r="P407" s="88" t="s">
        <v>427</v>
      </c>
    </row>
    <row r="408" spans="1:16" x14ac:dyDescent="0.35">
      <c r="A408" s="88" t="s">
        <v>819</v>
      </c>
      <c r="B408" s="88"/>
      <c r="C408" s="88" t="s">
        <v>449</v>
      </c>
      <c r="D408" s="88" t="s">
        <v>450</v>
      </c>
      <c r="E408" s="88" t="s">
        <v>611</v>
      </c>
      <c r="F408" s="88" t="s">
        <v>322</v>
      </c>
      <c r="G408" s="88" t="s">
        <v>812</v>
      </c>
      <c r="H408" s="88" t="s">
        <v>224</v>
      </c>
      <c r="I408" s="88" t="s">
        <v>814</v>
      </c>
      <c r="J408" s="88" t="s">
        <v>427</v>
      </c>
      <c r="K408" s="88" t="s">
        <v>815</v>
      </c>
      <c r="L408" s="88" t="s">
        <v>772</v>
      </c>
      <c r="M408" s="92">
        <v>2.410577E-5</v>
      </c>
      <c r="N408" s="92">
        <v>5.5780679999999998E-5</v>
      </c>
      <c r="O408" s="92">
        <v>2.7507600000000002E-4</v>
      </c>
      <c r="P408" s="88" t="s">
        <v>427</v>
      </c>
    </row>
    <row r="409" spans="1:16" x14ac:dyDescent="0.35">
      <c r="A409" s="88" t="s">
        <v>819</v>
      </c>
      <c r="B409" s="88"/>
      <c r="C409" s="88" t="s">
        <v>449</v>
      </c>
      <c r="D409" s="88" t="s">
        <v>450</v>
      </c>
      <c r="E409" s="88" t="s">
        <v>611</v>
      </c>
      <c r="F409" s="88" t="s">
        <v>322</v>
      </c>
      <c r="G409" s="88" t="s">
        <v>812</v>
      </c>
      <c r="H409" s="88" t="s">
        <v>225</v>
      </c>
      <c r="I409" s="88" t="s">
        <v>814</v>
      </c>
      <c r="J409" s="88" t="s">
        <v>428</v>
      </c>
      <c r="K409" s="88" t="s">
        <v>815</v>
      </c>
      <c r="L409" s="88" t="s">
        <v>774</v>
      </c>
      <c r="M409" s="92">
        <v>2.2876139999999999E-4</v>
      </c>
      <c r="N409" s="92">
        <v>3.8855870000000002E-4</v>
      </c>
      <c r="O409" s="92">
        <v>1.513721E-3</v>
      </c>
      <c r="P409" s="88" t="s">
        <v>428</v>
      </c>
    </row>
    <row r="410" spans="1:16" x14ac:dyDescent="0.35">
      <c r="A410" s="88" t="s">
        <v>819</v>
      </c>
      <c r="B410" s="88"/>
      <c r="C410" s="88" t="s">
        <v>449</v>
      </c>
      <c r="D410" s="88" t="s">
        <v>450</v>
      </c>
      <c r="E410" s="88" t="s">
        <v>611</v>
      </c>
      <c r="F410" s="88" t="s">
        <v>322</v>
      </c>
      <c r="G410" s="88" t="s">
        <v>812</v>
      </c>
      <c r="H410" s="88" t="s">
        <v>226</v>
      </c>
      <c r="I410" s="88" t="s">
        <v>814</v>
      </c>
      <c r="J410" s="88" t="s">
        <v>428</v>
      </c>
      <c r="K410" s="88" t="s">
        <v>815</v>
      </c>
      <c r="L410" s="88" t="s">
        <v>775</v>
      </c>
      <c r="M410" s="92">
        <v>5.3386470000000003E-6</v>
      </c>
      <c r="N410" s="92">
        <v>9.9393130000000004E-6</v>
      </c>
      <c r="O410" s="92">
        <v>4.713275E-5</v>
      </c>
      <c r="P410" s="88" t="s">
        <v>428</v>
      </c>
    </row>
    <row r="411" spans="1:16" x14ac:dyDescent="0.35">
      <c r="A411" s="88" t="s">
        <v>819</v>
      </c>
      <c r="B411" s="88"/>
      <c r="C411" s="88" t="s">
        <v>449</v>
      </c>
      <c r="D411" s="88" t="s">
        <v>450</v>
      </c>
      <c r="E411" s="88" t="s">
        <v>611</v>
      </c>
      <c r="F411" s="88" t="s">
        <v>322</v>
      </c>
      <c r="G411" s="88" t="s">
        <v>812</v>
      </c>
      <c r="H411" s="88" t="s">
        <v>227</v>
      </c>
      <c r="I411" s="88" t="s">
        <v>814</v>
      </c>
      <c r="J411" s="88" t="s">
        <v>428</v>
      </c>
      <c r="K411" s="88" t="s">
        <v>815</v>
      </c>
      <c r="L411" s="88" t="s">
        <v>776</v>
      </c>
      <c r="M411" s="92">
        <v>3.1603699999999999E-6</v>
      </c>
      <c r="N411" s="92">
        <v>7.2746200000000003E-6</v>
      </c>
      <c r="O411" s="92">
        <v>3.7754289999999998E-5</v>
      </c>
      <c r="P411" s="88" t="s">
        <v>428</v>
      </c>
    </row>
    <row r="412" spans="1:16" x14ac:dyDescent="0.35">
      <c r="A412" s="88" t="s">
        <v>819</v>
      </c>
      <c r="B412" s="88"/>
      <c r="C412" s="88" t="s">
        <v>449</v>
      </c>
      <c r="D412" s="88" t="s">
        <v>450</v>
      </c>
      <c r="E412" s="88" t="s">
        <v>611</v>
      </c>
      <c r="F412" s="88" t="s">
        <v>322</v>
      </c>
      <c r="G412" s="88" t="s">
        <v>812</v>
      </c>
      <c r="H412" s="88" t="s">
        <v>228</v>
      </c>
      <c r="I412" s="88" t="s">
        <v>814</v>
      </c>
      <c r="J412" s="88" t="s">
        <v>428</v>
      </c>
      <c r="K412" s="88" t="s">
        <v>815</v>
      </c>
      <c r="L412" s="88" t="s">
        <v>816</v>
      </c>
      <c r="M412" s="92">
        <v>1.2414589999999999E-4</v>
      </c>
      <c r="N412" s="92">
        <v>2.5766949999999998E-4</v>
      </c>
      <c r="O412" s="92">
        <v>1.3421469999999999E-3</v>
      </c>
      <c r="P412" s="88" t="s">
        <v>428</v>
      </c>
    </row>
    <row r="413" spans="1:16" ht="15" thickBot="1" x14ac:dyDescent="0.4">
      <c r="A413" s="90" t="s">
        <v>819</v>
      </c>
      <c r="B413" s="90"/>
      <c r="C413" s="90" t="s">
        <v>449</v>
      </c>
      <c r="D413" s="90" t="s">
        <v>450</v>
      </c>
      <c r="E413" s="90" t="s">
        <v>611</v>
      </c>
      <c r="F413" s="90" t="s">
        <v>322</v>
      </c>
      <c r="G413" s="90" t="s">
        <v>812</v>
      </c>
      <c r="H413" s="90" t="s">
        <v>293</v>
      </c>
      <c r="I413" s="90" t="s">
        <v>786</v>
      </c>
      <c r="J413" s="90" t="s">
        <v>434</v>
      </c>
      <c r="K413" s="90" t="s">
        <v>813</v>
      </c>
      <c r="L413" s="90" t="s">
        <v>787</v>
      </c>
      <c r="M413" s="93">
        <v>2.3159549999999999E-7</v>
      </c>
      <c r="N413" s="93">
        <v>1.494239E-6</v>
      </c>
      <c r="O413" s="93">
        <v>8.7309010000000008E-6</v>
      </c>
      <c r="P413" s="90" t="s">
        <v>787</v>
      </c>
    </row>
    <row r="414" spans="1:16" x14ac:dyDescent="0.35">
      <c r="A414" s="89" t="s">
        <v>818</v>
      </c>
      <c r="M414" s="8">
        <f>SUM(M211:M413)</f>
        <v>1.6318932950854408</v>
      </c>
      <c r="N414" s="8">
        <f>SUM(N211:N413)</f>
        <v>0.84184912019137004</v>
      </c>
      <c r="O414" s="8">
        <f>SUM(O211:O413)</f>
        <v>15.725702066660993</v>
      </c>
    </row>
  </sheetData>
  <sheetProtection password="CD58" sheet="1" objects="1" scenarios="1"/>
  <autoFilter ref="A210:P21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F12" sqref="F12"/>
    </sheetView>
  </sheetViews>
  <sheetFormatPr defaultRowHeight="14.5" outlineLevelRow="2" x14ac:dyDescent="0.35"/>
  <cols>
    <col min="1" max="1" width="12.1796875" style="3" customWidth="1"/>
    <col min="2" max="2" width="12" style="4" customWidth="1"/>
    <col min="3" max="3" width="64.81640625" style="4" customWidth="1"/>
    <col min="4" max="6" width="12.54296875" style="8" customWidth="1"/>
    <col min="7" max="7" width="12.1796875" bestFit="1" customWidth="1"/>
    <col min="8" max="8" width="34.453125" bestFit="1" customWidth="1"/>
    <col min="9" max="11" width="12.54296875" customWidth="1"/>
  </cols>
  <sheetData>
    <row r="1" spans="1:12" ht="29.5" thickBot="1" x14ac:dyDescent="0.4">
      <c r="A1" s="59" t="s">
        <v>634</v>
      </c>
      <c r="B1" s="60" t="s">
        <v>324</v>
      </c>
      <c r="C1" s="60" t="s">
        <v>325</v>
      </c>
      <c r="D1" s="61" t="s">
        <v>0</v>
      </c>
      <c r="E1" s="61" t="s">
        <v>1</v>
      </c>
      <c r="F1" s="61" t="s">
        <v>2</v>
      </c>
      <c r="G1" s="61" t="s">
        <v>672</v>
      </c>
      <c r="H1" s="61" t="s">
        <v>867</v>
      </c>
      <c r="I1" s="61" t="s">
        <v>673</v>
      </c>
      <c r="J1" s="61" t="s">
        <v>674</v>
      </c>
      <c r="K1" s="61" t="s">
        <v>675</v>
      </c>
      <c r="L1" s="7" t="s">
        <v>866</v>
      </c>
    </row>
    <row r="2" spans="1:12" ht="15" outlineLevel="2" thickBot="1" x14ac:dyDescent="0.4">
      <c r="A2" s="6" t="s">
        <v>450</v>
      </c>
      <c r="B2" s="6" t="s">
        <v>3</v>
      </c>
      <c r="C2" s="6" t="s">
        <v>326</v>
      </c>
      <c r="D2" s="13">
        <v>2.562E-3</v>
      </c>
      <c r="E2" s="13">
        <v>4.8090000000000003E-4</v>
      </c>
      <c r="F2" s="13">
        <v>1.42275E-3</v>
      </c>
      <c r="G2" s="52">
        <v>1.0305899490167514</v>
      </c>
      <c r="H2" s="53" t="s">
        <v>676</v>
      </c>
      <c r="I2" s="8">
        <f>D2*G2</f>
        <v>2.6403714493809169E-3</v>
      </c>
      <c r="J2" s="8">
        <f>E2*G2</f>
        <v>4.9561070648215582E-4</v>
      </c>
      <c r="K2" s="8">
        <f>F2*G2</f>
        <v>1.4662718499635829E-3</v>
      </c>
    </row>
    <row r="3" spans="1:12" ht="15" outlineLevel="2" thickBot="1" x14ac:dyDescent="0.4">
      <c r="A3" s="6" t="s">
        <v>450</v>
      </c>
      <c r="B3" s="6" t="s">
        <v>4</v>
      </c>
      <c r="C3" s="6" t="s">
        <v>327</v>
      </c>
      <c r="D3" s="13">
        <v>6.5180749016986311E-2</v>
      </c>
      <c r="E3" s="13">
        <v>3.5265096438356159E-4</v>
      </c>
      <c r="F3" s="13">
        <v>2.0751892484935893E-3</v>
      </c>
      <c r="G3" s="52">
        <v>1.0305899490167514</v>
      </c>
      <c r="H3" s="53" t="s">
        <v>676</v>
      </c>
      <c r="I3" s="8">
        <f t="shared" ref="I3:I10" si="0">D3*G3</f>
        <v>6.7174624806289593E-2</v>
      </c>
      <c r="J3" s="8">
        <f t="shared" ref="J3:J10" si="1">E3*G3</f>
        <v>3.6343853940476293E-4</v>
      </c>
      <c r="K3" s="8">
        <f t="shared" ref="K3:K10" si="2">F3*G3</f>
        <v>2.1386691818051189E-3</v>
      </c>
    </row>
    <row r="4" spans="1:12" ht="15" outlineLevel="2" thickBot="1" x14ac:dyDescent="0.4">
      <c r="A4" s="6" t="s">
        <v>450</v>
      </c>
      <c r="B4" s="6" t="s">
        <v>5</v>
      </c>
      <c r="C4" s="6" t="s">
        <v>328</v>
      </c>
      <c r="D4" s="13">
        <v>1.476825E-3</v>
      </c>
      <c r="E4" s="13">
        <v>8.2949999999999994E-6</v>
      </c>
      <c r="F4" s="13">
        <v>6.4227849000000003E-5</v>
      </c>
      <c r="G4" s="52">
        <v>1.0305899490167514</v>
      </c>
      <c r="H4" s="53" t="s">
        <v>676</v>
      </c>
      <c r="I4" s="8">
        <f t="shared" si="0"/>
        <v>1.5220010014566638E-3</v>
      </c>
      <c r="J4" s="8">
        <f t="shared" si="1"/>
        <v>8.548743627093952E-6</v>
      </c>
      <c r="K4" s="8">
        <f t="shared" si="2"/>
        <v>6.6192575626365603E-5</v>
      </c>
    </row>
    <row r="5" spans="1:12" ht="15" outlineLevel="2" thickBot="1" x14ac:dyDescent="0.4">
      <c r="A5" s="6" t="s">
        <v>450</v>
      </c>
      <c r="B5" s="6" t="s">
        <v>435</v>
      </c>
      <c r="C5" s="6" t="s">
        <v>436</v>
      </c>
      <c r="D5" s="13">
        <v>7.8858927833183839E-4</v>
      </c>
      <c r="E5" s="13">
        <v>4.0817573164278085E-3</v>
      </c>
      <c r="F5" s="13">
        <v>6.0827138638313698E-5</v>
      </c>
      <c r="G5" s="52">
        <v>1.1733305421812836</v>
      </c>
      <c r="H5" s="53" t="s">
        <v>677</v>
      </c>
      <c r="I5" s="8">
        <f t="shared" si="0"/>
        <v>9.2527588550344317E-4</v>
      </c>
      <c r="J5" s="8">
        <f t="shared" si="1"/>
        <v>4.7892505251366617E-3</v>
      </c>
      <c r="K5" s="8">
        <f t="shared" si="2"/>
        <v>7.1370339557828716E-5</v>
      </c>
    </row>
    <row r="6" spans="1:12" ht="15" outlineLevel="2" thickBot="1" x14ac:dyDescent="0.4">
      <c r="A6" s="6" t="s">
        <v>450</v>
      </c>
      <c r="B6" s="6" t="s">
        <v>437</v>
      </c>
      <c r="C6" s="6" t="s">
        <v>438</v>
      </c>
      <c r="D6" s="13">
        <v>2.3156616201120223E-2</v>
      </c>
      <c r="E6" s="13">
        <v>0.11227440706713397</v>
      </c>
      <c r="F6" s="13">
        <v>1.2542413545123727E-3</v>
      </c>
      <c r="G6" s="52">
        <v>1.1733305421812836</v>
      </c>
      <c r="H6" s="53" t="s">
        <v>677</v>
      </c>
      <c r="I6" s="8">
        <f t="shared" si="0"/>
        <v>2.7170365042344286E-2</v>
      </c>
      <c r="J6" s="8">
        <f t="shared" si="1"/>
        <v>0.13173499091716245</v>
      </c>
      <c r="K6" s="8">
        <f t="shared" si="2"/>
        <v>1.4716396885161899E-3</v>
      </c>
    </row>
    <row r="7" spans="1:12" ht="15" outlineLevel="2" thickBot="1" x14ac:dyDescent="0.4">
      <c r="A7" s="6" t="s">
        <v>450</v>
      </c>
      <c r="B7" s="6" t="s">
        <v>439</v>
      </c>
      <c r="C7" s="6" t="s">
        <v>440</v>
      </c>
      <c r="D7" s="13">
        <v>3.1013281096758084E-2</v>
      </c>
      <c r="E7" s="13">
        <v>0.35126748195748764</v>
      </c>
      <c r="F7" s="13">
        <v>1.2293390988046495E-2</v>
      </c>
      <c r="G7" s="52">
        <v>1.1733305421812836</v>
      </c>
      <c r="H7" s="53" t="s">
        <v>677</v>
      </c>
      <c r="I7" s="8">
        <f t="shared" si="0"/>
        <v>3.638882992407972E-2</v>
      </c>
      <c r="J7" s="8">
        <f t="shared" si="1"/>
        <v>0.41215286505583326</v>
      </c>
      <c r="K7" s="8">
        <f t="shared" si="2"/>
        <v>1.44242111132511E-2</v>
      </c>
    </row>
    <row r="8" spans="1:12" ht="15" outlineLevel="2" thickBot="1" x14ac:dyDescent="0.4">
      <c r="A8" s="6" t="s">
        <v>450</v>
      </c>
      <c r="B8" s="6" t="s">
        <v>441</v>
      </c>
      <c r="C8" s="6" t="s">
        <v>442</v>
      </c>
      <c r="D8" s="13">
        <v>7.2192198355296708E-2</v>
      </c>
      <c r="E8" s="13">
        <v>0.72399279201511502</v>
      </c>
      <c r="F8" s="13">
        <v>3.4254554217432877E-2</v>
      </c>
      <c r="G8" s="52">
        <v>1.1733305421812836</v>
      </c>
      <c r="H8" s="53" t="s">
        <v>677</v>
      </c>
      <c r="I8" s="8">
        <f t="shared" si="0"/>
        <v>8.4705311237479056E-2</v>
      </c>
      <c r="J8" s="8">
        <f t="shared" si="1"/>
        <v>0.8494828551904362</v>
      </c>
      <c r="K8" s="8">
        <f t="shared" si="2"/>
        <v>4.0191914672118696E-2</v>
      </c>
    </row>
    <row r="9" spans="1:12" ht="15" outlineLevel="2" thickBot="1" x14ac:dyDescent="0.4">
      <c r="A9" s="6" t="s">
        <v>450</v>
      </c>
      <c r="B9" s="6" t="s">
        <v>6</v>
      </c>
      <c r="C9" s="6" t="s">
        <v>329</v>
      </c>
      <c r="D9" s="13">
        <v>6.2505954334984112E-2</v>
      </c>
      <c r="E9" s="13">
        <v>0.26764118067113041</v>
      </c>
      <c r="F9" s="13">
        <v>1.1371932902937013E-2</v>
      </c>
      <c r="G9" s="52">
        <v>1.1053143814222957</v>
      </c>
      <c r="H9" s="53" t="s">
        <v>678</v>
      </c>
      <c r="I9" s="8">
        <f t="shared" si="0"/>
        <v>6.9088730250983221E-2</v>
      </c>
      <c r="J9" s="8">
        <f t="shared" si="1"/>
        <v>0.29582764605664336</v>
      </c>
      <c r="K9" s="8">
        <f t="shared" si="2"/>
        <v>1.2569560982185675E-2</v>
      </c>
    </row>
    <row r="10" spans="1:12" ht="15" outlineLevel="2" thickBot="1" x14ac:dyDescent="0.4">
      <c r="A10" s="6" t="s">
        <v>450</v>
      </c>
      <c r="B10" s="6" t="s">
        <v>7</v>
      </c>
      <c r="C10" s="6" t="s">
        <v>330</v>
      </c>
      <c r="D10" s="13">
        <v>5.8212029154969041E-4</v>
      </c>
      <c r="E10" s="13">
        <v>2.4925523301030906E-3</v>
      </c>
      <c r="F10" s="13">
        <v>1.0590723663643289E-4</v>
      </c>
      <c r="G10" s="57">
        <v>1.1053143814222957</v>
      </c>
      <c r="H10" s="58" t="s">
        <v>678</v>
      </c>
      <c r="I10" s="51">
        <f t="shared" si="0"/>
        <v>6.4342592996761245E-4</v>
      </c>
      <c r="J10" s="51">
        <f t="shared" si="1"/>
        <v>2.7550539369105994E-3</v>
      </c>
      <c r="K10" s="51">
        <f t="shared" si="2"/>
        <v>1.170607917509435E-4</v>
      </c>
    </row>
    <row r="11" spans="1:12" ht="15" outlineLevel="1" thickBot="1" x14ac:dyDescent="0.4">
      <c r="A11" s="54" t="s">
        <v>606</v>
      </c>
      <c r="B11" s="55"/>
      <c r="C11" s="55"/>
      <c r="D11" s="56">
        <f>SUBTOTAL(9,D2:D10)</f>
        <v>0.25945833357502696</v>
      </c>
      <c r="E11" s="56">
        <f>SUBTOTAL(9,E2:E10)</f>
        <v>1.4625920173217817</v>
      </c>
      <c r="F11" s="56">
        <f>SUBTOTAL(9,F2:F10)</f>
        <v>6.2903020935697093E-2</v>
      </c>
      <c r="I11" s="8">
        <f>SUM(I2:I10)</f>
        <v>0.2902589355274845</v>
      </c>
      <c r="J11" s="8">
        <f>SUM(J2:J10)</f>
        <v>1.6976102596716365</v>
      </c>
      <c r="K11" s="8">
        <f>SUM(K2:K10)</f>
        <v>7.2516891194775501E-2</v>
      </c>
    </row>
    <row r="12" spans="1:12" ht="15" outlineLevel="1" thickBot="1" x14ac:dyDescent="0.4">
      <c r="A12" s="5" t="s">
        <v>331</v>
      </c>
      <c r="B12" s="1"/>
      <c r="C12" s="2"/>
      <c r="D12" s="14">
        <f>SUBTOTAL(9,D2:D11)</f>
        <v>0.25945833357502696</v>
      </c>
      <c r="E12" s="14">
        <f>SUBTOTAL(9,E2:E11)</f>
        <v>1.4625920173217817</v>
      </c>
      <c r="F12" s="14">
        <f>SUBTOTAL(9,F2:F11)</f>
        <v>6.2903020935697093E-2</v>
      </c>
      <c r="I12" s="8">
        <f>I11</f>
        <v>0.2902589355274845</v>
      </c>
      <c r="J12" s="8">
        <f>J11</f>
        <v>1.6976102596716365</v>
      </c>
      <c r="K12" s="8">
        <f>K11</f>
        <v>7.2516891194775501E-2</v>
      </c>
    </row>
    <row r="13" spans="1:12" x14ac:dyDescent="0.35">
      <c r="J13" s="8">
        <f>J4+J5+J6+J7</f>
        <v>0.5486856552417595</v>
      </c>
      <c r="K13" s="8">
        <f>K4+K5+K6+K7</f>
        <v>1.6033413716951484E-2</v>
      </c>
    </row>
    <row r="14" spans="1:12" x14ac:dyDescent="0.35">
      <c r="C14" s="4" t="s">
        <v>889</v>
      </c>
      <c r="E14" s="8">
        <f>E5+E6+E7+E8</f>
        <v>1.1916164383561645</v>
      </c>
      <c r="F14" s="8">
        <f>F5+F6+F7+F8</f>
        <v>4.7863013698630059E-2</v>
      </c>
      <c r="J14" s="8">
        <f>SUM(J1:J3)</f>
        <v>8.5904924588691876E-4</v>
      </c>
      <c r="K14" s="8">
        <f>SUM(K1:K3)</f>
        <v>3.6049410317687018E-3</v>
      </c>
    </row>
    <row r="15" spans="1:12" x14ac:dyDescent="0.35">
      <c r="C15" s="4" t="s">
        <v>892</v>
      </c>
      <c r="E15" s="8">
        <f>SUM(E2:E4)</f>
        <v>8.4184596438356164E-4</v>
      </c>
      <c r="F15" s="8">
        <f>SUM(F2:F4)</f>
        <v>3.5621670974935894E-3</v>
      </c>
      <c r="J15" s="8">
        <f>J8+J9</f>
        <v>1.1453105012470797</v>
      </c>
      <c r="K15" s="8">
        <f>K8+K9</f>
        <v>5.276147565430437E-2</v>
      </c>
    </row>
    <row r="16" spans="1:12" x14ac:dyDescent="0.35">
      <c r="C16" s="4" t="s">
        <v>891</v>
      </c>
      <c r="E16" s="8">
        <f>E9+E10</f>
        <v>0.2701337330012335</v>
      </c>
      <c r="F16" s="8">
        <f>F9+F10</f>
        <v>1.1477840139573446E-2</v>
      </c>
      <c r="J16" s="8">
        <f>SUM(J13:J15)</f>
        <v>1.6948552057347261</v>
      </c>
      <c r="K16" s="8">
        <f>SUM(K13:K15)</f>
        <v>7.2399830403024557E-2</v>
      </c>
    </row>
    <row r="20" spans="1:2" x14ac:dyDescent="0.35">
      <c r="A20" s="52"/>
      <c r="B20" s="53"/>
    </row>
    <row r="27" spans="1:2" x14ac:dyDescent="0.35">
      <c r="A27" s="52"/>
      <c r="B27" s="53"/>
    </row>
  </sheetData>
  <sheetProtection password="CD58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N21" sqref="N21"/>
    </sheetView>
  </sheetViews>
  <sheetFormatPr defaultColWidth="9.1796875" defaultRowHeight="14.5" x14ac:dyDescent="0.35"/>
  <sheetData>
    <row r="1" spans="1:20" ht="21" x14ac:dyDescent="0.5">
      <c r="A1" s="97" t="s">
        <v>841</v>
      </c>
    </row>
    <row r="3" spans="1:20" ht="43.5" x14ac:dyDescent="0.35">
      <c r="A3" s="94" t="s">
        <v>444</v>
      </c>
      <c r="B3" t="s">
        <v>445</v>
      </c>
      <c r="C3" t="s">
        <v>443</v>
      </c>
      <c r="D3" t="s">
        <v>822</v>
      </c>
      <c r="E3" t="s">
        <v>823</v>
      </c>
      <c r="F3" t="s">
        <v>824</v>
      </c>
      <c r="G3" t="s">
        <v>825</v>
      </c>
      <c r="H3" t="s">
        <v>826</v>
      </c>
      <c r="I3" t="s">
        <v>827</v>
      </c>
      <c r="J3" t="s">
        <v>828</v>
      </c>
      <c r="K3" t="s">
        <v>829</v>
      </c>
      <c r="L3" t="s">
        <v>830</v>
      </c>
      <c r="M3" t="s">
        <v>831</v>
      </c>
      <c r="N3" t="s">
        <v>832</v>
      </c>
      <c r="O3" t="s">
        <v>833</v>
      </c>
      <c r="P3" t="s">
        <v>834</v>
      </c>
      <c r="Q3" t="s">
        <v>835</v>
      </c>
      <c r="S3" s="34" t="s">
        <v>836</v>
      </c>
      <c r="T3" s="34" t="s">
        <v>837</v>
      </c>
    </row>
    <row r="4" spans="1:20" x14ac:dyDescent="0.35">
      <c r="A4" s="94">
        <v>24015</v>
      </c>
      <c r="B4" t="s">
        <v>446</v>
      </c>
      <c r="C4" t="s">
        <v>607</v>
      </c>
      <c r="D4" t="s">
        <v>0</v>
      </c>
      <c r="E4">
        <v>489.12548999999899</v>
      </c>
      <c r="F4">
        <v>3.3030900000000001</v>
      </c>
      <c r="G4">
        <v>4.1644999999999897</v>
      </c>
      <c r="H4">
        <v>9.8062900000000006</v>
      </c>
      <c r="I4">
        <v>40.253900000000002</v>
      </c>
      <c r="J4">
        <v>48.857500000000002</v>
      </c>
      <c r="K4">
        <v>81.1570999999999</v>
      </c>
      <c r="L4">
        <v>99.133399999999995</v>
      </c>
      <c r="M4">
        <v>79.985699999999994</v>
      </c>
      <c r="N4">
        <v>61.832999999999899</v>
      </c>
      <c r="O4">
        <v>45.823500000000003</v>
      </c>
      <c r="P4">
        <v>11.82104</v>
      </c>
      <c r="Q4">
        <v>2.98646999999999</v>
      </c>
      <c r="S4">
        <f>SUM(J4:N4)</f>
        <v>370.96669999999983</v>
      </c>
      <c r="T4">
        <f>S4/153</f>
        <v>2.4246189542483649</v>
      </c>
    </row>
    <row r="5" spans="1:20" x14ac:dyDescent="0.35">
      <c r="A5" s="94">
        <v>24015</v>
      </c>
      <c r="B5" t="s">
        <v>446</v>
      </c>
      <c r="C5" t="s">
        <v>607</v>
      </c>
      <c r="D5" t="s">
        <v>1</v>
      </c>
      <c r="E5">
        <v>216.56434200000001</v>
      </c>
      <c r="F5">
        <v>8.2889099999999996</v>
      </c>
      <c r="G5">
        <v>9.0429999999999993</v>
      </c>
      <c r="H5">
        <v>9.6608099999999997</v>
      </c>
      <c r="I5">
        <v>29.747399999999999</v>
      </c>
      <c r="J5">
        <v>26.918199999999999</v>
      </c>
      <c r="K5">
        <v>26.1356</v>
      </c>
      <c r="L5">
        <v>29.999599999999901</v>
      </c>
      <c r="M5">
        <v>23.8461</v>
      </c>
      <c r="N5">
        <v>18.827999999999999</v>
      </c>
      <c r="O5">
        <v>16.227499999999999</v>
      </c>
      <c r="P5">
        <v>10.4893</v>
      </c>
      <c r="Q5">
        <v>7.3799219999999996</v>
      </c>
      <c r="S5">
        <f>SUM(J5:N5)</f>
        <v>125.72749999999991</v>
      </c>
      <c r="T5">
        <f>S5/153</f>
        <v>0.82174836601307133</v>
      </c>
    </row>
    <row r="6" spans="1:20" x14ac:dyDescent="0.35">
      <c r="A6" s="94">
        <v>24015</v>
      </c>
      <c r="B6" t="s">
        <v>446</v>
      </c>
      <c r="C6" t="s">
        <v>607</v>
      </c>
      <c r="D6" t="s">
        <v>2</v>
      </c>
      <c r="E6">
        <v>3681.6042000000002</v>
      </c>
      <c r="F6">
        <v>10.589499999999999</v>
      </c>
      <c r="G6">
        <v>15.8277</v>
      </c>
      <c r="H6">
        <v>43.912399999999998</v>
      </c>
      <c r="I6">
        <v>267.76960000000003</v>
      </c>
      <c r="J6">
        <v>359.2955</v>
      </c>
      <c r="K6">
        <v>751.96839999999895</v>
      </c>
      <c r="L6">
        <v>905.20450000000005</v>
      </c>
      <c r="M6">
        <v>652.12019999999995</v>
      </c>
      <c r="N6">
        <v>407.1558</v>
      </c>
      <c r="O6">
        <v>215.817599999999</v>
      </c>
      <c r="P6">
        <v>42.428600000000003</v>
      </c>
      <c r="Q6">
        <v>9.5144000000000002</v>
      </c>
      <c r="S6">
        <f>SUM(J6:N6)</f>
        <v>3075.7443999999991</v>
      </c>
      <c r="T6">
        <f>S6/153</f>
        <v>20.102904575163393</v>
      </c>
    </row>
    <row r="8" spans="1:20" x14ac:dyDescent="0.35">
      <c r="A8" s="94"/>
    </row>
    <row r="9" spans="1:20" x14ac:dyDescent="0.35">
      <c r="A9" s="94"/>
      <c r="B9" s="95" t="s">
        <v>838</v>
      </c>
      <c r="C9" s="96" t="s">
        <v>839</v>
      </c>
    </row>
    <row r="10" spans="1:20" x14ac:dyDescent="0.35">
      <c r="A10" s="94"/>
      <c r="C10" s="96" t="s">
        <v>840</v>
      </c>
    </row>
    <row r="11" spans="1:20" x14ac:dyDescent="0.35">
      <c r="A11" s="94"/>
    </row>
  </sheetData>
  <sheetProtection password="CD58" sheet="1" objects="1" scenarios="1"/>
  <hyperlinks>
    <hyperlink ref="C9" r:id="rId1" location="dataq"/>
    <hyperlink ref="C10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8C39FBC2E644ABCA4823B99D9F7D9" ma:contentTypeVersion="2" ma:contentTypeDescription="Create a new document." ma:contentTypeScope="" ma:versionID="28ff0476866d97c79f1bac58136da6c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3956B2-8005-49B9-9F2F-3B8B9C4F4EAE}"/>
</file>

<file path=customXml/itemProps2.xml><?xml version="1.0" encoding="utf-8"?>
<ds:datastoreItem xmlns:ds="http://schemas.openxmlformats.org/officeDocument/2006/customXml" ds:itemID="{F0E5A2BF-E47A-490C-9BEA-B3125FD92A2C}"/>
</file>

<file path=customXml/itemProps3.xml><?xml version="1.0" encoding="utf-8"?>
<ds:datastoreItem xmlns:ds="http://schemas.openxmlformats.org/officeDocument/2006/customXml" ds:itemID="{71AE36D7-5D18-4CA5-8B18-BB2AF7411A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Tab Explanation</vt:lpstr>
      <vt:lpstr>Summary</vt:lpstr>
      <vt:lpstr>2023 Target Level</vt:lpstr>
      <vt:lpstr>ONROAD Daily</vt:lpstr>
      <vt:lpstr>Point Daily Cecil</vt:lpstr>
      <vt:lpstr>NonPoint Daily Cecil - All Year</vt:lpstr>
      <vt:lpstr>MOVES 3 NR Daily All Years</vt:lpstr>
      <vt:lpstr>MAR Daily</vt:lpstr>
      <vt:lpstr>Biogenic 2017</vt:lpstr>
      <vt:lpstr>TopTen</vt:lpstr>
      <vt:lpstr>Table 8-1</vt:lpstr>
      <vt:lpstr>Summary!_Toc118454973</vt:lpstr>
    </vt:vector>
  </TitlesOfParts>
  <Company>MDE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</dc:creator>
  <cp:lastModifiedBy>Roger E. Thunell</cp:lastModifiedBy>
  <dcterms:created xsi:type="dcterms:W3CDTF">2016-08-01T17:14:47Z</dcterms:created>
  <dcterms:modified xsi:type="dcterms:W3CDTF">2023-03-02T14:40:15Z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6cce4231-63be-4008-a492-b347b440dc34</vt:lpwstr>
  </property>
  <property fmtid="{D5CDD505-2E9C-101B-9397-08002B2CF9AE}" pid="3" name="ContentTypeId">
    <vt:lpwstr>0x0101000DE8C39FBC2E644ABCA4823B99D9F7D9</vt:lpwstr>
  </property>
</Properties>
</file>