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24226"/>
  <mc:AlternateContent xmlns:mc="http://schemas.openxmlformats.org/markup-compatibility/2006">
    <mc:Choice Requires="x15">
      <x15ac:absPath xmlns:x15ac="http://schemas.microsoft.com/office/spreadsheetml/2010/11/ac" url="C:\Users\smiller\Documents\Register\"/>
    </mc:Choice>
  </mc:AlternateContent>
  <xr:revisionPtr revIDLastSave="0" documentId="8_{AD1C55B2-2149-4102-9DA4-EF112EFC588E}" xr6:coauthVersionLast="47" xr6:coauthVersionMax="47" xr10:uidLastSave="{00000000-0000-0000-0000-000000000000}"/>
  <workbookProtection workbookAlgorithmName="SHA-512" workbookHashValue="efLjNvrQHXFcrpyArejxnQ4S+e//1n09NFxCTNuA/NrUocAj0tFKbrglOyGo9t4bSKwHmSYJRVT7JPNTyPSTAQ==" workbookSaltValue="DebFeO5CNB2kwUql076fVw==" workbookSpinCount="100000" lockStructure="1"/>
  <bookViews>
    <workbookView xWindow="-120" yWindow="-120" windowWidth="19440" windowHeight="14880" xr2:uid="{00000000-000D-0000-FFFF-FFFF00000000}"/>
  </bookViews>
  <sheets>
    <sheet name="ReadMe" sheetId="5" r:id="rId1"/>
    <sheet name="Credits_Generated" sheetId="1" r:id="rId2"/>
    <sheet name="MD_Reserve" sheetId="2" r:id="rId3"/>
    <sheet name="All_Trad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7" i="1" l="1"/>
  <c r="B346" i="1"/>
  <c r="B345" i="1"/>
  <c r="B231" i="1"/>
  <c r="B230" i="1"/>
  <c r="B229" i="1"/>
  <c r="B178" i="1"/>
  <c r="B177" i="1"/>
  <c r="B176" i="1"/>
  <c r="B308" i="1"/>
  <c r="B307" i="1"/>
  <c r="G302" i="2"/>
  <c r="G301" i="2"/>
  <c r="G300" i="2"/>
  <c r="B292" i="1"/>
  <c r="B291" i="1"/>
  <c r="B290" i="1"/>
  <c r="B115" i="1"/>
  <c r="M115" i="1" s="1"/>
  <c r="B114" i="1"/>
  <c r="M114" i="1" s="1"/>
  <c r="B113" i="1"/>
  <c r="M113" i="1" s="1"/>
  <c r="B286" i="1"/>
  <c r="B285" i="1"/>
  <c r="B284" i="1"/>
  <c r="B157" i="1"/>
  <c r="B156" i="1"/>
  <c r="B155" i="1"/>
  <c r="B201" i="1"/>
  <c r="B200" i="1"/>
  <c r="B199" i="1"/>
  <c r="B274" i="1"/>
  <c r="B273" i="1"/>
  <c r="B261" i="1"/>
  <c r="B260" i="1"/>
  <c r="B259" i="1"/>
  <c r="B228" i="1"/>
  <c r="B227" i="1"/>
  <c r="B216" i="1"/>
  <c r="B215" i="1"/>
  <c r="B214" i="1"/>
  <c r="B233" i="1"/>
  <c r="B232" i="1"/>
  <c r="B169" i="1"/>
  <c r="B167" i="1"/>
  <c r="B13" i="1"/>
  <c r="B6" i="1"/>
  <c r="B5" i="1"/>
  <c r="B91" i="1"/>
  <c r="B88" i="1"/>
  <c r="B87" i="1"/>
  <c r="B179" i="1"/>
  <c r="B86" i="1"/>
  <c r="B181" i="1"/>
  <c r="B180" i="1"/>
  <c r="B133" i="1"/>
  <c r="B132" i="1"/>
  <c r="B131" i="1"/>
  <c r="B139" i="1"/>
  <c r="B138" i="1"/>
  <c r="B137" i="1"/>
  <c r="B49" i="1"/>
  <c r="B47" i="1"/>
  <c r="B98" i="1"/>
  <c r="B102" i="1"/>
  <c r="B101" i="1"/>
  <c r="B100" i="1"/>
  <c r="B35" i="1"/>
  <c r="B34" i="1"/>
  <c r="B41" i="1"/>
  <c r="B40" i="1"/>
  <c r="B39" i="1"/>
  <c r="M121" i="1"/>
  <c r="M120" i="1"/>
  <c r="M119" i="1"/>
  <c r="M118" i="1"/>
  <c r="M117" i="1"/>
  <c r="M116" i="1"/>
  <c r="M112" i="1"/>
  <c r="M111" i="1"/>
  <c r="M110" i="1"/>
  <c r="M109" i="1"/>
  <c r="M108" i="1"/>
  <c r="M107" i="1"/>
</calcChain>
</file>

<file path=xl/sharedStrings.xml><?xml version="1.0" encoding="utf-8"?>
<sst xmlns="http://schemas.openxmlformats.org/spreadsheetml/2006/main" count="7428" uniqueCount="1228">
  <si>
    <t>Credit IDs</t>
  </si>
  <si>
    <t>Generator</t>
  </si>
  <si>
    <t>Contact</t>
  </si>
  <si>
    <t>Telephone</t>
  </si>
  <si>
    <t>Email</t>
  </si>
  <si>
    <t>Watershed</t>
  </si>
  <si>
    <t>Vintage</t>
  </si>
  <si>
    <t>Credit Type</t>
  </si>
  <si>
    <t># Credits</t>
  </si>
  <si>
    <t>Date Certified</t>
  </si>
  <si>
    <t>Credit Status</t>
  </si>
  <si>
    <t>Applied to Permit</t>
  </si>
  <si>
    <t>Permit #</t>
  </si>
  <si>
    <t>2018_CHOOH_N_00001 | 06648</t>
  </si>
  <si>
    <t>Easton Utilities</t>
  </si>
  <si>
    <t>Doug Abbott</t>
  </si>
  <si>
    <t>201 N. Washington St., Easton, MD 21601</t>
  </si>
  <si>
    <t>410-763-9426</t>
  </si>
  <si>
    <t>Dabbott@eucmail.com</t>
  </si>
  <si>
    <t>CHOOH</t>
  </si>
  <si>
    <t>Nitrogen</t>
  </si>
  <si>
    <t>Certified</t>
  </si>
  <si>
    <t>2018_CHOOH_P_00001 | 01009</t>
  </si>
  <si>
    <t>201 N. Washington St., Easton, MD</t>
  </si>
  <si>
    <t>Phosphorus</t>
  </si>
  <si>
    <t>2018_CHOOH_S_0000000 | 0129360</t>
  </si>
  <si>
    <t>Sediment</t>
  </si>
  <si>
    <t>Maryland Port Administration</t>
  </si>
  <si>
    <t>William Richardson</t>
  </si>
  <si>
    <t>2700 Broening Hwy., Baltimore, MD 21222</t>
  </si>
  <si>
    <t>410-633-1145</t>
  </si>
  <si>
    <t>wrichardson@marylandports.com</t>
  </si>
  <si>
    <t>PATMH</t>
  </si>
  <si>
    <t>Elkton Wastewater Treatment Plant</t>
  </si>
  <si>
    <t>Jason Taylor</t>
  </si>
  <si>
    <t>200 West Pulaski Hwy, Elkton, MD 21921</t>
  </si>
  <si>
    <t>410-392-0711</t>
  </si>
  <si>
    <t>Jason.Taylor@Inframark.com</t>
  </si>
  <si>
    <t>ELKOH</t>
  </si>
  <si>
    <t>Owner</t>
  </si>
  <si>
    <t>Town of Elkton</t>
  </si>
  <si>
    <t>12SR0433</t>
  </si>
  <si>
    <t>Terumo Medical Corporation</t>
  </si>
  <si>
    <t>Yes</t>
  </si>
  <si>
    <t>Annapolis WRF</t>
  </si>
  <si>
    <t>SEVMH</t>
  </si>
  <si>
    <t>2018_SEVMH_S_000001 | 369546</t>
  </si>
  <si>
    <t>2018_SEVMH_S_369547 | 388996</t>
  </si>
  <si>
    <t>Broadneck WRF</t>
  </si>
  <si>
    <t>CB3MH</t>
  </si>
  <si>
    <t>County</t>
  </si>
  <si>
    <t>Talbot</t>
  </si>
  <si>
    <t>Baltimore City</t>
  </si>
  <si>
    <t>Cecil</t>
  </si>
  <si>
    <t>Anne Arundel</t>
  </si>
  <si>
    <t>2018_CB3MH_S_200111 | 210643</t>
  </si>
  <si>
    <t>Broadwater WRF</t>
  </si>
  <si>
    <t>2018_CB4MH_S_200111 | 210643</t>
  </si>
  <si>
    <t>CB4MH</t>
  </si>
  <si>
    <t>Cox Creek WRF</t>
  </si>
  <si>
    <t>Maryland City WRF</t>
  </si>
  <si>
    <t>PAXTF</t>
  </si>
  <si>
    <t>2018_PAXTF_S_054809 | 057693</t>
  </si>
  <si>
    <t>2018_CB4MH_S_000001 | 043809</t>
  </si>
  <si>
    <t>2018_CB3MH_S_000001 | 200110</t>
  </si>
  <si>
    <t>2018_SEVMH_P_000001 | 002344</t>
  </si>
  <si>
    <t>2018_CB3MH_N_000001 | 010198</t>
  </si>
  <si>
    <t>2018_CB3MH_P_000001 | 001497</t>
  </si>
  <si>
    <t>2018_CB4MH_P_000001 | 000309</t>
  </si>
  <si>
    <t>2018_CB4MH_N_000001 | 002439</t>
  </si>
  <si>
    <t>2018_PAXTF_N_000001 | 000751</t>
  </si>
  <si>
    <t>2018_PAXTF_P_000001 |000301</t>
  </si>
  <si>
    <t>2018_PAXTF_S_000001 | 054808</t>
  </si>
  <si>
    <t>2018_SEVMH_N_000001 | 010428</t>
  </si>
  <si>
    <t>2018_PATMH_P_000002 | 000122</t>
  </si>
  <si>
    <t>2018_PATMH_N_000012 | 000557</t>
  </si>
  <si>
    <t>2018_PATMH_S_000001 | 060827</t>
  </si>
  <si>
    <t xml:space="preserve">2018_PATMH_P_000001 </t>
  </si>
  <si>
    <t>2018_PATMH_N_000001 | 000011</t>
  </si>
  <si>
    <t>2018_PATMH_N_000586 | 023952</t>
  </si>
  <si>
    <t>2018_PATMH_P_000129 | 003297</t>
  </si>
  <si>
    <t>2018_PATMH_S_064029 | 580900</t>
  </si>
  <si>
    <t>2018_PATMH_P_NA</t>
  </si>
  <si>
    <t>Chris Phipps</t>
  </si>
  <si>
    <t>2662 Riva Rd., Annapolis, MD 21401</t>
  </si>
  <si>
    <t>410-222-7500</t>
  </si>
  <si>
    <t>cphipps@aacounty.org</t>
  </si>
  <si>
    <t>Current Credit IDs</t>
  </si>
  <si>
    <t>2018_ELKOH_N_000031 | 004052</t>
  </si>
  <si>
    <t>2018_ELKOH_P_000009 | 000724</t>
  </si>
  <si>
    <t>2018_ELKOH_S_003401| 084631</t>
  </si>
  <si>
    <t>2018_PATMH_N_000558 | 000585</t>
  </si>
  <si>
    <t>2018_PATMH_P_000123 | 000128</t>
  </si>
  <si>
    <t>2018_PATMH_S_060828 | 064028</t>
  </si>
  <si>
    <t>2018_SEVMH_N_009879 | 010428</t>
  </si>
  <si>
    <t>2018_SEVMH_P_002345 | 002468</t>
  </si>
  <si>
    <t>2018_CB3MH_N_010199 | 010735</t>
  </si>
  <si>
    <t>2018_CB3MH_P_001498 | 001576</t>
  </si>
  <si>
    <t>2018_CB4MH_N_010199 | 010735</t>
  </si>
  <si>
    <t>2018_CB4MH_P_001498 | 001576</t>
  </si>
  <si>
    <t>2018_PAXTF_N_000752 | 000791</t>
  </si>
  <si>
    <t>2018_PAXTF_P_000302 | 000317</t>
  </si>
  <si>
    <t>2018_ELKOH_P_000725 | 000762</t>
  </si>
  <si>
    <t>2018_ELKOH_S_084632 | 089085</t>
  </si>
  <si>
    <t>2018_CHOOH_P_001010 | 001062</t>
  </si>
  <si>
    <t>2018_CHOOH_N_006649 | 006998</t>
  </si>
  <si>
    <t>2018_ELKOH_N_000001 | 000030</t>
  </si>
  <si>
    <t>2018_ELKOH_P_000001 | 000008</t>
  </si>
  <si>
    <t>2018_ELKOH_S_000001 | 003400</t>
  </si>
  <si>
    <t>New Owner</t>
  </si>
  <si>
    <t>Anne Arundel County MS4</t>
  </si>
  <si>
    <t>MD0068309</t>
  </si>
  <si>
    <t>Traded</t>
  </si>
  <si>
    <t>2018_PAXTF_P_000001 | 000301</t>
  </si>
  <si>
    <t>Total Credits Certified</t>
  </si>
  <si>
    <t>Credits Remaining</t>
  </si>
  <si>
    <t>Credits Acquired</t>
  </si>
  <si>
    <t>Date Registered</t>
  </si>
  <si>
    <t>N/A</t>
  </si>
  <si>
    <t>2018_PATMH_N_023953 | 025182</t>
  </si>
  <si>
    <t>2018_PATMH_P_003298 | 003464</t>
  </si>
  <si>
    <t>2018_PATMH_S_580901 | 608104</t>
  </si>
  <si>
    <t>Available</t>
  </si>
  <si>
    <t>MDE's Water Quality Trading Register</t>
  </si>
  <si>
    <t>Welcome to MDE's temporary Water Quality Trading (WQT) Register. This spreadsheet is used to track credits certified by MDE for trading, credits reserved by the State, and Trades that have been registered with MDE.  This first page serves as a brief guide to the information contained in the subsequent worksheets included in this file.</t>
  </si>
  <si>
    <t>Description of tabs</t>
  </si>
  <si>
    <t>For questions or comments, please contact MDE's Water Quality Trading Program:</t>
  </si>
  <si>
    <t>mde.wqtrading@maryland.gov</t>
  </si>
  <si>
    <t>2018_NORTF_N_000001 | 000025</t>
  </si>
  <si>
    <t>Maryland Transportation Authority</t>
  </si>
  <si>
    <t>Peter Mattejat</t>
  </si>
  <si>
    <t>300 Authority Drive, Baltimore, MD 21222</t>
  </si>
  <si>
    <t>410-537-7874</t>
  </si>
  <si>
    <t>pmattejat@mdta.state.md.us</t>
  </si>
  <si>
    <t>NORTF</t>
  </si>
  <si>
    <t>2018_NORTF_P_000001 | 000003</t>
  </si>
  <si>
    <t>2018_NORTF_S_000001 | 003420</t>
  </si>
  <si>
    <t>Walter and Martha Witt</t>
  </si>
  <si>
    <t>1464 Snug Harbor Rd, Shady Side, MD 20764</t>
  </si>
  <si>
    <t>410-867-1995</t>
  </si>
  <si>
    <t>rwitt31@aol.com</t>
  </si>
  <si>
    <t>WSTMH</t>
  </si>
  <si>
    <t>2019_WSTMH_P_000001 | 000013</t>
  </si>
  <si>
    <t>Maryland Transport Authority</t>
  </si>
  <si>
    <r>
      <t xml:space="preserve">The </t>
    </r>
    <r>
      <rPr>
        <sz val="11"/>
        <color theme="2" tint="-0.499984740745262"/>
        <rFont val="Calibri"/>
        <family val="2"/>
      </rPr>
      <t>Credits_Generated</t>
    </r>
    <r>
      <rPr>
        <sz val="11"/>
        <color rgb="FF000000"/>
        <rFont val="Calibri"/>
        <family val="2"/>
      </rPr>
      <t xml:space="preserve"> tab is a tracker for where credits are generated and, if traded, how many credits are left for each project generating credits. Notice this is not BMP by BMP specific tracking, but rather by project (or application for certification). Some projects combine multiple BMPs in their certification and that information is available upon request.</t>
    </r>
  </si>
  <si>
    <r>
      <t xml:space="preserve">The </t>
    </r>
    <r>
      <rPr>
        <sz val="11"/>
        <color theme="4"/>
        <rFont val="Calibri"/>
        <family val="2"/>
      </rPr>
      <t>MD_Reserve</t>
    </r>
    <r>
      <rPr>
        <sz val="11"/>
        <color rgb="FF000000"/>
        <rFont val="Calibri"/>
        <family val="2"/>
      </rPr>
      <t xml:space="preserve"> tab represents the credits that are given to the State as part of COMAR 26.08.11 in order to cover the loss of certified credits from a BMP damaged by events arising from sudden and reasonable unforeseeable events beyond the control of the person responsible for the maintenance of the BMP, including acts of God;
-Replace purchased credits that become unavailable due to failure or underperformance of a BMP;
- Address a lack or readily available credits; or
-Improve the overall water quality during a year when the credits in the reserve pool are not used to support other purposes detailed in this chapter.</t>
    </r>
  </si>
  <si>
    <r>
      <t xml:space="preserve">The </t>
    </r>
    <r>
      <rPr>
        <sz val="11"/>
        <color rgb="FF007E39"/>
        <rFont val="Calibri"/>
        <family val="2"/>
      </rPr>
      <t>All_Trades</t>
    </r>
    <r>
      <rPr>
        <sz val="11"/>
        <color rgb="FF000000"/>
        <rFont val="Calibri"/>
        <family val="2"/>
      </rPr>
      <t xml:space="preserve"> tab represents transactions recorded by MDE where credits were transferred from one entity to another, and identifying both the generator and new owner of the credits.</t>
    </r>
  </si>
  <si>
    <t>2019_GUNOH_N_000001 | 001804</t>
  </si>
  <si>
    <t>Harford County DPW: Joppatowne</t>
  </si>
  <si>
    <t>Chris Younger</t>
  </si>
  <si>
    <t>1212 Chelsea Road, Perryman, MD 21130</t>
  </si>
  <si>
    <t>410-273-5617</t>
  </si>
  <si>
    <t>ckyounger@harfordcountymd.gov</t>
  </si>
  <si>
    <t>GUNOH</t>
  </si>
  <si>
    <t>2019_GUNOH_P_000001 | 000585</t>
  </si>
  <si>
    <t>2019_GUNOH_S_000001 | 080132</t>
  </si>
  <si>
    <t>2019_BSHOH_N_000001 | 025604</t>
  </si>
  <si>
    <t>Harford County DPW: Sod Run</t>
  </si>
  <si>
    <t>BSHOH</t>
  </si>
  <si>
    <t>2019_BSHOH_P_000001 | 001854</t>
  </si>
  <si>
    <t>2019_BSHOH_S_000001 | 962351</t>
  </si>
  <si>
    <t>2019_CHOOH_N_000001 | 013376</t>
  </si>
  <si>
    <t>2019_CHOOH_P_000001 | 001767</t>
  </si>
  <si>
    <t>2019_CHOOH_S_000001 | 221843</t>
  </si>
  <si>
    <t>John and Lori Orme</t>
  </si>
  <si>
    <t>3992 Germantown, Edgewater, MD 21037</t>
  </si>
  <si>
    <t>410-798-6968</t>
  </si>
  <si>
    <t>ormetraveler@aol.com</t>
  </si>
  <si>
    <t>2018_PATMH_N_000001 | 000002</t>
  </si>
  <si>
    <t>PQ Corporation</t>
  </si>
  <si>
    <t>No</t>
  </si>
  <si>
    <t>NA</t>
  </si>
  <si>
    <t>2018_PATMH_S_000001 | 000184</t>
  </si>
  <si>
    <t>2019_GUNOH_N_001805 | 001899</t>
  </si>
  <si>
    <t>Harford</t>
  </si>
  <si>
    <t>2019_GUNOH_P_000586 | 000616</t>
  </si>
  <si>
    <t>2019_GUNOH_S_080133 | 084350</t>
  </si>
  <si>
    <t>2019_BSHOH_N_025605 | 026952</t>
  </si>
  <si>
    <t>2019_BSHOH_P_001855 | 001952</t>
  </si>
  <si>
    <t>2019_BSHOH_S_962352 | 1013002</t>
  </si>
  <si>
    <t>2019_CHOOH_N_013377 |014080</t>
  </si>
  <si>
    <t>2019_CHOOH_P_001768 |001860</t>
  </si>
  <si>
    <t>2019_CHOOH_S_221844 |233519</t>
  </si>
  <si>
    <t>2019_WSTMH_P_NA</t>
  </si>
  <si>
    <t>2019_POTTF_MD_N_000001 | 024266</t>
  </si>
  <si>
    <t>Frederick Co Ballenger-McKinney WWTP</t>
  </si>
  <si>
    <t>Mark Schweitzer</t>
  </si>
  <si>
    <t>4520 Metropolitan Ct, Frederick, MD 21704</t>
  </si>
  <si>
    <t>301-600-2296</t>
  </si>
  <si>
    <t>mschweitzer@frederickcountymd.gov</t>
  </si>
  <si>
    <t>POTTF_MD</t>
  </si>
  <si>
    <t>2019_POTTF_MD_P_000001 | 002259</t>
  </si>
  <si>
    <t>2019_POTTF_MD_S_000001 | 175248</t>
  </si>
  <si>
    <t>2019_POTTF_MD_N_024267 | 025543</t>
  </si>
  <si>
    <t xml:space="preserve">Frederick </t>
  </si>
  <si>
    <t>2019_POTTF_MD_P_002260 | 002378</t>
  </si>
  <si>
    <t>2019_POTTF_MD_S_175249 | 184471</t>
  </si>
  <si>
    <t>2019_WICMH_N_000001 | 000033</t>
  </si>
  <si>
    <t>John Barnette</t>
  </si>
  <si>
    <t>13250 Pruitt Ln, Princess Anne, MD 21853</t>
  </si>
  <si>
    <t>410-651-1146</t>
  </si>
  <si>
    <t>johntbarnette@comcast.net</t>
  </si>
  <si>
    <t>WICMH</t>
  </si>
  <si>
    <t>2019_WICMH_P_000001 | 000006</t>
  </si>
  <si>
    <t>Eric Wisner</t>
  </si>
  <si>
    <t>26400 Nanticoke Rd, Salisbury, MD 21801</t>
  </si>
  <si>
    <t>410-742-6232</t>
  </si>
  <si>
    <t>cindywisner14@hotmail.com</t>
  </si>
  <si>
    <t>Somerset</t>
  </si>
  <si>
    <t>Wicomico</t>
  </si>
  <si>
    <t>John and Lori Orme, Lease AA699</t>
  </si>
  <si>
    <t>John and Lori Orme, Lease AA700</t>
  </si>
  <si>
    <t>Walter and Martha Witt, Lease 704</t>
  </si>
  <si>
    <t>John Barnette, Multiple Leases</t>
  </si>
  <si>
    <t>Eric Wisner, Multiple Leases</t>
  </si>
  <si>
    <t>Madhouse Oysters</t>
  </si>
  <si>
    <t>Dorchester</t>
  </si>
  <si>
    <t>CB5MH_MD</t>
  </si>
  <si>
    <t>2019_CB5MH_MD_P_NA</t>
  </si>
  <si>
    <t>HNGMH</t>
  </si>
  <si>
    <t>2019_HNGMH_P_000001 | 000010</t>
  </si>
  <si>
    <t>2019_CB5MH_MD_N_000001 | 000015</t>
  </si>
  <si>
    <t>Ted Cooney</t>
  </si>
  <si>
    <t>2405 Hoopers Island Rd PO Box 181, Fishing Creek, MD 21634</t>
  </si>
  <si>
    <t>410-310-4132</t>
  </si>
  <si>
    <t>ted@madhouseoysters.com</t>
  </si>
  <si>
    <t>2019_CB5MH_MD_P_000001</t>
  </si>
  <si>
    <t>2019_HNGMH_N_000001 | 000120</t>
  </si>
  <si>
    <t>2019_SEVMH_N_000001 | 016664</t>
  </si>
  <si>
    <t>Chris Saunders</t>
  </si>
  <si>
    <t>445 Maxwell Frye Rd, Laurel, MD 21108</t>
  </si>
  <si>
    <t>410-222-3255</t>
  </si>
  <si>
    <t>pwsaun99@aacounty.org</t>
  </si>
  <si>
    <t>2019_SEVMH_P_000001 | 003097</t>
  </si>
  <si>
    <t>2019_SEVMH_S_000001 | 712862</t>
  </si>
  <si>
    <t>2019_CB3MH_N_000001 | 013813</t>
  </si>
  <si>
    <t>2019_CB3MH_P_000001 | 002596</t>
  </si>
  <si>
    <t>2019_CB3MH_S_000001 | 397820</t>
  </si>
  <si>
    <t>2019_CB4MH_N_000001 |001534</t>
  </si>
  <si>
    <t>2019_CB4MH_P_000001 |000471</t>
  </si>
  <si>
    <t>2019_CB4MH_S_000001 |076913</t>
  </si>
  <si>
    <t>2019_PATMH_N_000001 | 039054</t>
  </si>
  <si>
    <t>2019_PATMH_P_000001 | 006707</t>
  </si>
  <si>
    <t>2019_PATMH_S_000001 | 935671</t>
  </si>
  <si>
    <t>2019_PAXTF_N_000001 | 002238</t>
  </si>
  <si>
    <t>2019_PAXTF_P_000001 | 000809</t>
  </si>
  <si>
    <t>2019_PAXTF_S_000001 | 124973</t>
  </si>
  <si>
    <t>Andrew Willey, Lease SO795</t>
  </si>
  <si>
    <t>Andrew Willey</t>
  </si>
  <si>
    <t>2455 Andrews Rd, Crapo, MD 21626</t>
  </si>
  <si>
    <t>410-463-4387</t>
  </si>
  <si>
    <t>easton.iceman@gmail.com</t>
  </si>
  <si>
    <t>James Pokrandt, Lease SO791</t>
  </si>
  <si>
    <t xml:space="preserve">James Pokrandt </t>
  </si>
  <si>
    <t>400 Bayly Ave, Cambridge, MD 21613</t>
  </si>
  <si>
    <t>PJH Oyster Leases, TA 610</t>
  </si>
  <si>
    <t>Phillip Harrington</t>
  </si>
  <si>
    <t>P.O. Box 309 Secretary, MD 21664</t>
  </si>
  <si>
    <t>410-463-4404</t>
  </si>
  <si>
    <t>PJH Oyster Leases, DO708</t>
  </si>
  <si>
    <t>2019_NANMH_N_000001 | 000101</t>
  </si>
  <si>
    <t xml:space="preserve">PJH Oyster Leases, Multiple </t>
  </si>
  <si>
    <t>NANMH</t>
  </si>
  <si>
    <t>2019_NANMH_P_000001 | 000012</t>
  </si>
  <si>
    <t>2019_WICMH_N_NA</t>
  </si>
  <si>
    <t>2019_CHOOC_N_NA</t>
  </si>
  <si>
    <t>2019_NANMH _P_NA</t>
  </si>
  <si>
    <t>2019_CHOMH2_N_000001 | 000005</t>
  </si>
  <si>
    <t>Karen Leonard, TA581,TA595</t>
  </si>
  <si>
    <t>Karen Leonard</t>
  </si>
  <si>
    <t>10221 Copperville Rd, Easton, MD 21601</t>
  </si>
  <si>
    <t>410-310-1552</t>
  </si>
  <si>
    <t>kgl0106@mac.com</t>
  </si>
  <si>
    <t>CHOMH2</t>
  </si>
  <si>
    <t>Karen Leonard, TA581,TA596</t>
  </si>
  <si>
    <t>2019_CHOMH2_N_000006 | 0000063</t>
  </si>
  <si>
    <t>Samuel Leonard, Multiple</t>
  </si>
  <si>
    <t>Samuel Leonard</t>
  </si>
  <si>
    <t>2019_CHOMH2_N_NA</t>
  </si>
  <si>
    <t>2019_CHOMH2_P_NA</t>
  </si>
  <si>
    <t>Maryland Port Administration- AFW</t>
  </si>
  <si>
    <t>Maryland Port Administration- SF</t>
  </si>
  <si>
    <t>Maryland Port Administration- SDC</t>
  </si>
  <si>
    <t>2019_NORTF_N_000001 | 000178</t>
  </si>
  <si>
    <t>2019_NORTF_P_000001 | 000024</t>
  </si>
  <si>
    <t>2019_NORTF_S_000001 | 021389</t>
  </si>
  <si>
    <t>2019_EASMH_N_000001 | 000056</t>
  </si>
  <si>
    <t>Blue Oyster Environmental</t>
  </si>
  <si>
    <t>541 Poplar Street, Suite 1, Cambridge, MD 21613</t>
  </si>
  <si>
    <t>443-225-6860</t>
  </si>
  <si>
    <t>ggeesaman@blueoysterenv.com</t>
  </si>
  <si>
    <t>EASMH</t>
  </si>
  <si>
    <t>2019_EASMH_P_000001 | 000006</t>
  </si>
  <si>
    <t>2019_ELKOH_N_000001 | 008714</t>
  </si>
  <si>
    <t>2019_ELKOH_P_000001 | 001223</t>
  </si>
  <si>
    <t>jason.Taylor@Inframark.com</t>
  </si>
  <si>
    <t>2019_ELKOH_S_000001 | 154176</t>
  </si>
  <si>
    <t>Greg Geesaman</t>
  </si>
  <si>
    <t>2019_CHOMH1_N_000001 | 000075</t>
  </si>
  <si>
    <t>2019_CHOMH1_P_000001 | 000008</t>
  </si>
  <si>
    <t>Baltimore County</t>
  </si>
  <si>
    <t>2019_PATMH_P_NA</t>
  </si>
  <si>
    <t>2019_EASMH_P_NA</t>
  </si>
  <si>
    <t>2019_CHOMH1_P_NA</t>
  </si>
  <si>
    <t>2018_PATMH_N_000003 | 000008</t>
  </si>
  <si>
    <t>Precoat Metals</t>
  </si>
  <si>
    <t>12SWA</t>
  </si>
  <si>
    <t>2018_PATMH_P_000002</t>
  </si>
  <si>
    <t>2018_PATMH_S_000185 | 000617</t>
  </si>
  <si>
    <t>2019_POTTF_MD_N_000001 | 014859</t>
  </si>
  <si>
    <t>Frederick County</t>
  </si>
  <si>
    <t>Frederick County Office of Sustainability and Environmental Resources</t>
  </si>
  <si>
    <t>MD0068357</t>
  </si>
  <si>
    <t>2019_POTTF_MD_S_000001 | 165248</t>
  </si>
  <si>
    <t>2019_EASMH_N_000001 | 000004</t>
  </si>
  <si>
    <t>Baltimore Convention Center</t>
  </si>
  <si>
    <t>2019_ELKOH_N_000001 | 000030</t>
  </si>
  <si>
    <t>2019_ELKOH_P_000001 | 000008</t>
  </si>
  <si>
    <t>2019_ELKOH_S_000001 | 003400</t>
  </si>
  <si>
    <t>2019_WSTMH_N_000001 | 000107</t>
  </si>
  <si>
    <t>2019_WSTMH_P_000001 | 000012</t>
  </si>
  <si>
    <t>Martha Witt</t>
  </si>
  <si>
    <t>MD0068306</t>
  </si>
  <si>
    <t>2019_POTMH_MD_N_000001 | 000023</t>
  </si>
  <si>
    <t>2019_POTMH_MD_P_000001 | 000003</t>
  </si>
  <si>
    <t>POTMH_MD</t>
  </si>
  <si>
    <t>Blue Oyster Environmental- ShopCove</t>
  </si>
  <si>
    <t>James Langley</t>
  </si>
  <si>
    <t>14501 Sweitzer Lane, Laurel, MD 20707</t>
  </si>
  <si>
    <t>301-206-7010</t>
  </si>
  <si>
    <t>james.langley@wsscwater.com</t>
  </si>
  <si>
    <t>2019_WBRTF_N_000001 | 080476</t>
  </si>
  <si>
    <t>2019_WBRTF_P_000001 | 001508</t>
  </si>
  <si>
    <t>2019_WBRTF_S_000001 | 2483016</t>
  </si>
  <si>
    <t>2019_POTMH_MD_N_000024</t>
  </si>
  <si>
    <t>St. Mary's</t>
  </si>
  <si>
    <t>2019_POTMH_MD_P_NA</t>
  </si>
  <si>
    <t>Prince George's</t>
  </si>
  <si>
    <t>WBRTF</t>
  </si>
  <si>
    <t>John VanAlstine</t>
  </si>
  <si>
    <t>John and Julie VanAlstine</t>
  </si>
  <si>
    <t>PO BOX 465, Shady Side, MD 20764</t>
  </si>
  <si>
    <t>443-223-3433</t>
  </si>
  <si>
    <t>johnvanalstineseafood@gmail.com</t>
  </si>
  <si>
    <t>Pat Hudson Sr.</t>
  </si>
  <si>
    <t>49944 Airedele Road, Ridge, MD 20680</t>
  </si>
  <si>
    <t>410-790-1138</t>
  </si>
  <si>
    <t>pat@truechesapeake.com</t>
  </si>
  <si>
    <t>Airedele Road LLC/ True Chesapeake Oyster Co.</t>
  </si>
  <si>
    <t>Harford County DPW</t>
  </si>
  <si>
    <t xml:space="preserve">Harford County DPW Water and Sewer </t>
  </si>
  <si>
    <t>2019_BSHOH_N_000001 | 019225</t>
  </si>
  <si>
    <t>2019_BSHOH_P_000001 | 000955</t>
  </si>
  <si>
    <t>2019_BSHOH_S_000001 | 554700</t>
  </si>
  <si>
    <t>11-DP-3310</t>
  </si>
  <si>
    <t>Credit Sector</t>
  </si>
  <si>
    <t>WWTP</t>
  </si>
  <si>
    <t>OYST</t>
  </si>
  <si>
    <t>SW/ALT</t>
  </si>
  <si>
    <t>2020_CHOMH1_N_000001 | 000038</t>
  </si>
  <si>
    <t>2020_CHOMH1_P_000001 | 000007</t>
  </si>
  <si>
    <t>2020_CHOMH1_N_000041 | 000052</t>
  </si>
  <si>
    <t>Karen Leonard, TA601,TA595</t>
  </si>
  <si>
    <t>CHOMH1</t>
  </si>
  <si>
    <t>2020_CHOMH1_N_000039 | 000040</t>
  </si>
  <si>
    <t>2020_CHOMH1_N_NA</t>
  </si>
  <si>
    <t>2020_CHOMH1_P_NA</t>
  </si>
  <si>
    <t>2020_GUNOH_N_000001 | 002692</t>
  </si>
  <si>
    <t>2020_GUNOH_P_000001 | 000529</t>
  </si>
  <si>
    <t>2020_GUNOH_S_000001 | 078425</t>
  </si>
  <si>
    <t>Harford County DPW- Joppatowne</t>
  </si>
  <si>
    <t>Harford County DPW- Sod Run</t>
  </si>
  <si>
    <t>2020_SEVMH_N_000001 | 031096</t>
  </si>
  <si>
    <t>Anne Arundel DPW- Annapolis</t>
  </si>
  <si>
    <t>2020_SEVMH_P_000001 | 004194</t>
  </si>
  <si>
    <t>2020_SEVMH_S_000001 | 719858</t>
  </si>
  <si>
    <t>Anne Arundel DPW- Cox Creek</t>
  </si>
  <si>
    <t>2020_PAXTF_N_000001 | 002364</t>
  </si>
  <si>
    <t>Anne Arundel DPW- MD City</t>
  </si>
  <si>
    <t>2020_PAXTF_P_000001 | 000805</t>
  </si>
  <si>
    <t>2020_PAXTF_S_000001 | 128602</t>
  </si>
  <si>
    <t>Anne Arundel DPW- Patuxent</t>
  </si>
  <si>
    <t>2020_CB3MH_N_000001 | 019832</t>
  </si>
  <si>
    <t>2020_CB3MH_P_000001 | 003034</t>
  </si>
  <si>
    <t>Anne Arundel DPW-Broadneck</t>
  </si>
  <si>
    <t>Anne Arundel DPW- Broadwater</t>
  </si>
  <si>
    <t>2020_CB4MH_N_000001 | 006250</t>
  </si>
  <si>
    <t>2020_CB3MH_S_000001 | 396508</t>
  </si>
  <si>
    <t>2020_CB4MH_P_000001 | 000807</t>
  </si>
  <si>
    <t>2020_CB4MH_S_000001 | 102782</t>
  </si>
  <si>
    <t>2020_POTTF_MD_N_000001 | 001837</t>
  </si>
  <si>
    <t>2020_POTTF_MD_P_000001 | 000246</t>
  </si>
  <si>
    <t>2020_POTTF_MD_S_000001 | 046561</t>
  </si>
  <si>
    <t>WSSC - Damascus</t>
  </si>
  <si>
    <t>Contact Address</t>
  </si>
  <si>
    <t>WSSC - Piscataway</t>
  </si>
  <si>
    <t>WSSC - Seneca</t>
  </si>
  <si>
    <t>WSSC - Western Branch</t>
  </si>
  <si>
    <t>WSSC - Parkway</t>
  </si>
  <si>
    <t>2020_WBRTF_N_000001 | 031750</t>
  </si>
  <si>
    <t>2020_WBRTF_S_000001 | 1760022</t>
  </si>
  <si>
    <t>2020_CHOMH2_N_000001 | 000003</t>
  </si>
  <si>
    <t>Blue Oyster Environmental, DO738</t>
  </si>
  <si>
    <t>301-600-2581</t>
  </si>
  <si>
    <t>tkolovich@frederickcountymd.gov</t>
  </si>
  <si>
    <t>2020_CHOMH1_P_000008 |000014</t>
  </si>
  <si>
    <t>2020_CHOMH1_N_000041 | 000099</t>
  </si>
  <si>
    <t>Blue Oyster Environmental, TA605</t>
  </si>
  <si>
    <t>2020_CHOMH2_N_NA</t>
  </si>
  <si>
    <t>2018_PATMH_N_000009</t>
  </si>
  <si>
    <t>2018_PATMH_P_000003</t>
  </si>
  <si>
    <t>2018_PATMH_S_000618 | 000682</t>
  </si>
  <si>
    <t>2019_PATMH_N_041116</t>
  </si>
  <si>
    <t>2019_PATMH_P_007062</t>
  </si>
  <si>
    <t>2019_PATMH_S_985365 | 985429</t>
  </si>
  <si>
    <t>Total Distribution Services, Inc.</t>
  </si>
  <si>
    <t>Blue Oyster Environmental, TA618</t>
  </si>
  <si>
    <t>2020_CHOMH1_N_000103 | 000121</t>
  </si>
  <si>
    <t>2020_CHOMH1_P_000015 | 000017</t>
  </si>
  <si>
    <t>2020_FSBMH_N_0000001 | 000006</t>
  </si>
  <si>
    <t>2020_FSBMH_P_0000001</t>
  </si>
  <si>
    <t>Blue Oyster Environmental, DO681, DO715</t>
  </si>
  <si>
    <t>FSBMH</t>
  </si>
  <si>
    <t>2020_FSBMH_P_NA</t>
  </si>
  <si>
    <t>2020_FSBMH_N_NA</t>
  </si>
  <si>
    <t>Maryland Port Administration all</t>
  </si>
  <si>
    <t>2020_ELKOH_N_009744 | 010257</t>
  </si>
  <si>
    <t>2020_ELKOH_P_000563 | 000593</t>
  </si>
  <si>
    <t>2020_ELKOH_S_053518 |056335</t>
  </si>
  <si>
    <t>TPA Properties 9, LLC</t>
  </si>
  <si>
    <t>12SR3099</t>
  </si>
  <si>
    <t>2020_EASMH_N_000001 | 000055</t>
  </si>
  <si>
    <t>2020_EASMH_P_000001 | 000004</t>
  </si>
  <si>
    <t>Blue Oyster Environmental, QA534</t>
  </si>
  <si>
    <t>Queen Anne's</t>
  </si>
  <si>
    <t>2020_BSHOH_N_000001 | 008144</t>
  </si>
  <si>
    <t>2020_BSHOH_P_000001 | 002023</t>
  </si>
  <si>
    <t>2020_BSHOH_S_000001 | 910740</t>
  </si>
  <si>
    <t>2020_ELKOH_N_000001 | 000030</t>
  </si>
  <si>
    <t>2020_ELKOH_P_000001 | 000008</t>
  </si>
  <si>
    <t>2020_ELKOH_S_000001 | 003400</t>
  </si>
  <si>
    <t>2020_PATMH_N_058754</t>
  </si>
  <si>
    <t>2020_PATMH_P_008135</t>
  </si>
  <si>
    <t>Anne Arundel DPW</t>
  </si>
  <si>
    <t>2019_PATMH_N_041110 | 041115</t>
  </si>
  <si>
    <t>2019_PATMH_P_007061</t>
  </si>
  <si>
    <t>2020_PATMH_N_058755 | 058760</t>
  </si>
  <si>
    <t>2020_PATMH_P_008136</t>
  </si>
  <si>
    <t>2020_PATMH_S_1008449 | 1008881</t>
  </si>
  <si>
    <t>2019_PATMH_S_984917 | 985215 &amp; 985231 |985366</t>
  </si>
  <si>
    <t>2020_POTMH_MD_N_000001 | 000008</t>
  </si>
  <si>
    <t>2020_POTMH_MD_P_000001</t>
  </si>
  <si>
    <t>542 Poplar Street, Suite 1, Cambridge, MD 21613</t>
  </si>
  <si>
    <t>Blue Oyster Environmental,SM754, SM760, SM786,SM802</t>
  </si>
  <si>
    <t>Blue Oyster Environmental,SM754, SM760, SM786,SM801</t>
  </si>
  <si>
    <t>2020_POTMH_MD_N_NA</t>
  </si>
  <si>
    <t>2020_POTMH_MD_P_NA</t>
  </si>
  <si>
    <t>2021_CHOOH_N_000001 | 011346</t>
  </si>
  <si>
    <t>2021_CHOOH_P_000001 | 001722</t>
  </si>
  <si>
    <t>2021_CHOOH_S_000001 | 213600</t>
  </si>
  <si>
    <t>2021_POTTF_MD_N_000001 | 002999</t>
  </si>
  <si>
    <t>2021_POTTF_MD_P_000001 | 000339</t>
  </si>
  <si>
    <t>2021_POTTF_MD_S_000001 | 032236</t>
  </si>
  <si>
    <t>2021_PAXTF_N_000001 | 020441</t>
  </si>
  <si>
    <t>2021_PAXTF_P_000001 | 002478</t>
  </si>
  <si>
    <t>2021_PAXTF_S_000001 | 148422</t>
  </si>
  <si>
    <t>2021_WBRTF_N_000001 | 038761</t>
  </si>
  <si>
    <t>2021_WBRTF_P_000001 | 009039</t>
  </si>
  <si>
    <t>2021_WBRTF_S_000001 | 724220</t>
  </si>
  <si>
    <t>2021_POTTF_MD_S_1935690 |2035782</t>
  </si>
  <si>
    <t>2021_POTTF_MD_P_006456 | 006778</t>
  </si>
  <si>
    <t>2021_POTTF_MD_P_006779 | 011214</t>
  </si>
  <si>
    <t>2021_POTTF_MD_S_2035783 | 2475181</t>
  </si>
  <si>
    <t>2021_POTTF_MD_N_023178 | 024232</t>
  </si>
  <si>
    <t>2021_POTTF_MD_P_011215 |011449</t>
  </si>
  <si>
    <t>2021_POTTF_MD_S_2475182 | 2498309</t>
  </si>
  <si>
    <t>2021_WBRTF_N_038762 | 040802</t>
  </si>
  <si>
    <t>2021_WBRTF_P_009040 | 009515</t>
  </si>
  <si>
    <t>2021_WBRTF_S_724221 | 762337</t>
  </si>
  <si>
    <t>2021_PAXTF_N_020442 | 021519</t>
  </si>
  <si>
    <t>2021_PAXTF_P_002479 | 002610</t>
  </si>
  <si>
    <t>2021_PAXTF_S_148423 | 156235</t>
  </si>
  <si>
    <t>2021_POTTF_MD_N_003000 |003159</t>
  </si>
  <si>
    <t>2021_POTTF_MD_P_000340 |000358</t>
  </si>
  <si>
    <t>2021_POTTF_MD_S_032237 | 033934</t>
  </si>
  <si>
    <t>2021_SEVMH_N_000001 | 035298</t>
  </si>
  <si>
    <t>2021_SEVMH_P_000001 | 005126</t>
  </si>
  <si>
    <t>2021_SEVMH_S_000001 | 752007</t>
  </si>
  <si>
    <t>2021_CB3MH_N_000001 |010421</t>
  </si>
  <si>
    <t>2021_CB3MH_P_000001 |002039</t>
  </si>
  <si>
    <t>2021_CB3MH_S_000001 |347440</t>
  </si>
  <si>
    <t>2021_CB4MH_N_000001 |003935</t>
  </si>
  <si>
    <t>2021_CB4MH_P_000001 |000721</t>
  </si>
  <si>
    <t>2021_CB4MH_S_000001 |090303</t>
  </si>
  <si>
    <t>2021_PATMH_N_000001 |053180</t>
  </si>
  <si>
    <t>2021_PATMH_P_000001 |006198</t>
  </si>
  <si>
    <t>2021_PATMH_S_000001 |917394</t>
  </si>
  <si>
    <t>2021_PAXTF_N_021520 | 024889</t>
  </si>
  <si>
    <t>2021_PAXTF_P_002611 | 003224</t>
  </si>
  <si>
    <t>2021_PAXTF_S_156236 |174609</t>
  </si>
  <si>
    <t>2021_PAXTF_P_003258 | 004890</t>
  </si>
  <si>
    <t>2021_PAXTF_S_175578 | 279806</t>
  </si>
  <si>
    <t>2021_PAXTF_N_ 025068| 040154</t>
  </si>
  <si>
    <t>2021_GUNOH_N_000001| 001413</t>
  </si>
  <si>
    <t>2021_GUNOH_P_000001| 000296</t>
  </si>
  <si>
    <t>2021_GUNOH_S_000001| 025489</t>
  </si>
  <si>
    <t>2021_GUNOH_N_001414 | 001488</t>
  </si>
  <si>
    <t>2021_GUNOH_P_000297 | 000312</t>
  </si>
  <si>
    <t>2021_GUNOH_S_025490 | 026831</t>
  </si>
  <si>
    <t>2021_BSHOH_N_000001 |011149</t>
  </si>
  <si>
    <t>2021_BSHOH_P_000001 |004870</t>
  </si>
  <si>
    <t>2021_BSHOH_S_000001 |911928</t>
  </si>
  <si>
    <t>2021_BSHOH_S_911929 | 959925</t>
  </si>
  <si>
    <t>2021_BSHOH_P_004871 | 005127</t>
  </si>
  <si>
    <t>2021_BSHOH_N_011150 | 011736</t>
  </si>
  <si>
    <t>Shawn Kiernan</t>
  </si>
  <si>
    <t>410-736-1168</t>
  </si>
  <si>
    <t>2700 Broening Hwy., Baltimore, MD 21224</t>
  </si>
  <si>
    <t>skiernan@marylandports.com</t>
  </si>
  <si>
    <t>2021_PATMH_N_055980 | 056270</t>
  </si>
  <si>
    <t>2021_PATMH_P_006525 | 006585</t>
  </si>
  <si>
    <t>2021_PATMH_S_965679 |1087672</t>
  </si>
  <si>
    <t>2021_PATMH_P_006586 | 006589</t>
  </si>
  <si>
    <t>2021_PATMH_N_056271 | 056286</t>
  </si>
  <si>
    <t>2021_PATMH_S_1087673 | 1094094</t>
  </si>
  <si>
    <t>2021_POTTF_MD_N_024233 | 041224</t>
  </si>
  <si>
    <t>2021_POTTF_MD_P_011450 | 014464</t>
  </si>
  <si>
    <t>2021_POTTF_MD_S_2498310 | 2629316</t>
  </si>
  <si>
    <t>2021_POTTF_MD_N_041225 | 042120</t>
  </si>
  <si>
    <t>2021_POTTF_MD_N_024233 | 035094</t>
  </si>
  <si>
    <t>2021_POTTF_MD_P_011450 | 011817</t>
  </si>
  <si>
    <t>2021_PATMH_N_000001 |0000113</t>
  </si>
  <si>
    <t>2021_PATMH_P_000001 |000029</t>
  </si>
  <si>
    <t>2021_PATMH_S_000001 |014001</t>
  </si>
  <si>
    <t>Blue Oyster Environmental, DO726, DO727, DO754</t>
  </si>
  <si>
    <t>2021_FSBMH_P_NA</t>
  </si>
  <si>
    <t>2021_POTMH_MD_N_000001 | 000010</t>
  </si>
  <si>
    <t>2021_POTMH_MD_P_000001 | 000002</t>
  </si>
  <si>
    <t>Blue Oyster Environmental, SM754, SM760, SM779</t>
  </si>
  <si>
    <t>2021_POTMH_MD_P_NA</t>
  </si>
  <si>
    <t>2021_POTMH_MD_N_0000011 | 0000012</t>
  </si>
  <si>
    <t>2020_FSBMH_N_000007 | 000036</t>
  </si>
  <si>
    <t>2020_FSBMH_P_000002 | 000006</t>
  </si>
  <si>
    <t>2021_FSBMH_N_000037 | 000039</t>
  </si>
  <si>
    <t>2021_CHOMH2_N_000001 | 000029</t>
  </si>
  <si>
    <t>2021_CHOMH2_P_000001 | 000003</t>
  </si>
  <si>
    <t>2021_CHOMH1_N_000001 | 000012</t>
  </si>
  <si>
    <t>2021_CHOMH1_P_000001 | 000001</t>
  </si>
  <si>
    <t>2021_CHOMH1_N_NA</t>
  </si>
  <si>
    <t>2021_CHOMH1_P_NA</t>
  </si>
  <si>
    <t>2021_CHOMH2_N_000030 | 0000033</t>
  </si>
  <si>
    <t>2021_CHOMH2_P_NA</t>
  </si>
  <si>
    <t>2021_FSBMH_N_000001 | 000018</t>
  </si>
  <si>
    <t>2021_FSBMH_P_000001 | 000003</t>
  </si>
  <si>
    <t>2021_FSBMH_N_NA</t>
  </si>
  <si>
    <t>2021_PATMH_N_055980 | 056038</t>
  </si>
  <si>
    <t>2021_PATMH_P_006525 | 006531</t>
  </si>
  <si>
    <t>2021_PATMH_S_965679 |988431</t>
  </si>
  <si>
    <t>Consol Marine Terminals LLC</t>
  </si>
  <si>
    <t>12SR1434</t>
  </si>
  <si>
    <t>2021_PATMH_N_056039 |056040</t>
  </si>
  <si>
    <t>2021_PATMH_P_006532</t>
  </si>
  <si>
    <t>2021_PATMH_S_988432 |988621</t>
  </si>
  <si>
    <t>Specialized Services Inc.</t>
  </si>
  <si>
    <t>2021_PATMH_N_056041</t>
  </si>
  <si>
    <t>2021_PATMH_P_006533</t>
  </si>
  <si>
    <t>2021_PATMH_S_988622 | 988686</t>
  </si>
  <si>
    <t>2021_FSBMH_N_000019 | 000170</t>
  </si>
  <si>
    <t>2021_FSBMH_P_000004 | 000025</t>
  </si>
  <si>
    <t>Blue Oyster Environmental, DO726, DO747, DO754, DO720, DO727</t>
  </si>
  <si>
    <t>Blue Oyster Environmental, DO726, DO747, DO754, DO720, DO728</t>
  </si>
  <si>
    <t>2021_FSBMH_N_000171 |000179</t>
  </si>
  <si>
    <t>2021_EASMH_N_000001 | 000180</t>
  </si>
  <si>
    <t>2021_EASMH_P_000001 | 000015</t>
  </si>
  <si>
    <t>Blue Oyster Environmental, QA532, QA534</t>
  </si>
  <si>
    <t>Blue Oyster Environmental, QA532, QA535</t>
  </si>
  <si>
    <t>2021_EASMH_N_000181 | 000191</t>
  </si>
  <si>
    <t>2022_CHOOH_N_000001 | 010858</t>
  </si>
  <si>
    <t>2022_CHOOH_P_000001 | 001335</t>
  </si>
  <si>
    <t>2022_CHOOH_S_000001 | 192833</t>
  </si>
  <si>
    <t>2022_CHOOH_N_010859 | 011430</t>
  </si>
  <si>
    <t>2022_CHOOH_P_001336 | 001406</t>
  </si>
  <si>
    <t>2022_CHOOH_S_192834 | 202983</t>
  </si>
  <si>
    <t>David Kramer</t>
  </si>
  <si>
    <t>2022_SEVMH_N_000001 | 035961</t>
  </si>
  <si>
    <t>2022_SEVMH_P_000001 | 006997</t>
  </si>
  <si>
    <t>2022_SEVMH_S_000001 | 760956</t>
  </si>
  <si>
    <t>2022_CB3MH_N_000001 |013772</t>
  </si>
  <si>
    <t>2022_CB3MH_P_000001 |001928</t>
  </si>
  <si>
    <t>2022_CB3MH_S_000001 |342984</t>
  </si>
  <si>
    <t>2022_PATMH_N_000001 |048025</t>
  </si>
  <si>
    <t>2022_PATMH_P_000001 |006413</t>
  </si>
  <si>
    <t>2022_PATMH_S_000001 | 870789</t>
  </si>
  <si>
    <t>2022_CB4MH_N_000001 |005417</t>
  </si>
  <si>
    <t>2022_CB4MH_P_000001 |000718</t>
  </si>
  <si>
    <t>2022_CB4MH_S_000001 |091085</t>
  </si>
  <si>
    <t>2022_PAXTF_N_000001 | 003673</t>
  </si>
  <si>
    <t>2022_PAXTF_S_000001 |019467</t>
  </si>
  <si>
    <t>2022_PAXTF_P_000001 | 002280</t>
  </si>
  <si>
    <t>pwkram22@aacounty.org</t>
  </si>
  <si>
    <t>2022_PAXTF_N_003674 | 003867</t>
  </si>
  <si>
    <t>2022_PAXTF_S_019468 | 0020492</t>
  </si>
  <si>
    <t>2022_PAXTF_N_003868 | 008401</t>
  </si>
  <si>
    <t>2022_PAXTF_S_020493 | 125264</t>
  </si>
  <si>
    <t>2022_SEVMH_N_035962 |037854</t>
  </si>
  <si>
    <t>2022_SEVMH_P_006998 | 007366</t>
  </si>
  <si>
    <t>2022_SEVMH_S_760957 | 801007</t>
  </si>
  <si>
    <t>2022_CB3MH_N_013773 | 014497</t>
  </si>
  <si>
    <t>2022_CB3MH_P_001929 | 002030</t>
  </si>
  <si>
    <t>2022_CB3MH_S_342985 | 361036</t>
  </si>
  <si>
    <t>2022_CB4MH_N_005418 | 005703</t>
  </si>
  <si>
    <t>2022_CB4MH_P_000719 | 000756</t>
  </si>
  <si>
    <t>2022_CB4MH_S_091086 | 095879</t>
  </si>
  <si>
    <t>2022_PATMH_N_048026 | 050553</t>
  </si>
  <si>
    <t>2022_PATMH_P_006414 | 006751</t>
  </si>
  <si>
    <t>2022_PATMH_S_870790 | 916621</t>
  </si>
  <si>
    <t>2022_PAXTF_P_002281 | 002401</t>
  </si>
  <si>
    <t>2022_PAXTF_S_125265 | 130780</t>
  </si>
  <si>
    <t>2022_CHOMH2_P_000001</t>
  </si>
  <si>
    <t>2022_CHOMH2_N_000001 | 000009</t>
  </si>
  <si>
    <t>2022_CHOMH2_P_NA</t>
  </si>
  <si>
    <t>2022_CHOMH2_N_NA</t>
  </si>
  <si>
    <t>2022_GUNOH_N_000001| 001725</t>
  </si>
  <si>
    <t>2022_GUNOH_P_000001| 000119</t>
  </si>
  <si>
    <t>2022_GUNOH_S_000001| 021001</t>
  </si>
  <si>
    <t>2022_BSHOH_N_000001 |014828</t>
  </si>
  <si>
    <t>2022_BSHOH_P_000001 |003577</t>
  </si>
  <si>
    <t>2022_BSHOH_S_000001 |860492</t>
  </si>
  <si>
    <t>2022_BSHOH_N_014829 | 015610</t>
  </si>
  <si>
    <t>2022_BSHOH_P_003578 | 003767</t>
  </si>
  <si>
    <t>2022_GUNOH_P_000120 | 000127</t>
  </si>
  <si>
    <t>2022_GUNOH_N_001726 | 001817</t>
  </si>
  <si>
    <t>2022_GUNOH_S_021002 | 022108</t>
  </si>
  <si>
    <t>2022_POTTF_MD_N_000001 | 002634</t>
  </si>
  <si>
    <t>2022_POTTF_MD_P_000001 | 000323</t>
  </si>
  <si>
    <t>2022_POTTF_MD_S_000001 | 030778</t>
  </si>
  <si>
    <t>2022_PAXTF_N_008641 | 031892</t>
  </si>
  <si>
    <t>2022_PAXTF_P_002402 | 004593</t>
  </si>
  <si>
    <t>2022_PAXTF_S_130781 | 277050</t>
  </si>
  <si>
    <t>2022_POTTF_MD_N_002635 | 002774</t>
  </si>
  <si>
    <t>2022_POTTF_MD_P_000324 | 000341</t>
  </si>
  <si>
    <t>2022_PAXTF_N_031893 | 33117</t>
  </si>
  <si>
    <t>2022_PAXTF_P_004594 | 004710</t>
  </si>
  <si>
    <t>2022_PAXTF_S_277051 | 284750</t>
  </si>
  <si>
    <t>2022_POTTF_MD_N_002775 | 144054</t>
  </si>
  <si>
    <t>2022_POTTF_MD_P_000342 |009353</t>
  </si>
  <si>
    <t>2022_POTTF_MD_S_032401 | 2070911</t>
  </si>
  <si>
    <t>2022_POTTF_MD_S_2070912 | 2178203</t>
  </si>
  <si>
    <t>2022_POTTF_MD_P_009354 | 009829</t>
  </si>
  <si>
    <t>2022_POTTF_MD_N_144055 | 151492</t>
  </si>
  <si>
    <t>2022_POTTF_MD_N_151493 | 172501</t>
  </si>
  <si>
    <t>2022_POTTF_MD_P_009830 | 014248</t>
  </si>
  <si>
    <t>2022_POTTF_MD_S_2178204 | 2588635</t>
  </si>
  <si>
    <t>2022_WBRTF_N_000001 | 046744</t>
  </si>
  <si>
    <t>2022_WBRTF_P_000001 | 005952</t>
  </si>
  <si>
    <t>2022_WBRTF_S_000001 | 678984</t>
  </si>
  <si>
    <t>2022_WBRTF_S_678985 | 714722</t>
  </si>
  <si>
    <t>2022_WBRTF_P_005953 | 006267</t>
  </si>
  <si>
    <t>2022_WBRTF_N_046745 | 049205</t>
  </si>
  <si>
    <t xml:space="preserve">2022_POTTF_MD_N_172502 | 173608 </t>
  </si>
  <si>
    <t>2022_POTTF_MD_P_014249 | 014482</t>
  </si>
  <si>
    <t>2022_POTTF_MD_S_2588636 | 2610238</t>
  </si>
  <si>
    <t>2022_BSHOH_P_000001 |003056</t>
  </si>
  <si>
    <t>2022_BSHOH_S_000001 |755080</t>
  </si>
  <si>
    <t>Harford County DPW MS4</t>
  </si>
  <si>
    <t>2022_PATMH_N_050554 | 050880</t>
  </si>
  <si>
    <t>2022_PATMH_P_006752 | 006819</t>
  </si>
  <si>
    <t>2022_PATMH_S_916622 | 1051969</t>
  </si>
  <si>
    <t>Cynthia Hudson</t>
  </si>
  <si>
    <t>2700 Broening Highway, Dundalk, MD 21222</t>
  </si>
  <si>
    <t>410-633-1142</t>
  </si>
  <si>
    <t>chudson1@marylandports.com</t>
  </si>
  <si>
    <t>2022_PATMH_N_050881 | 050898</t>
  </si>
  <si>
    <t>2022_PATMH_P_006820 | 006824</t>
  </si>
  <si>
    <t>2022_PATMH_S_1051970 | 1059093</t>
  </si>
  <si>
    <t>2022_POTTF_MD_N_173609 | 185643</t>
  </si>
  <si>
    <t>2022_POTTF_MD_P_014483 | 017081</t>
  </si>
  <si>
    <t>2022_POTTF_MD_S_2610239 | 2726422</t>
  </si>
  <si>
    <t>Joshua Smith</t>
  </si>
  <si>
    <t>jsmith5@frederickcountymd.gov</t>
  </si>
  <si>
    <t>2022_POTTF_MD_S_2726423 | 2732538</t>
  </si>
  <si>
    <t>2022_POTTF_MD_P_017082 | 017219</t>
  </si>
  <si>
    <t>2022_POTTF_MD_N_185644 | 186278</t>
  </si>
  <si>
    <t>2022_PATMH_N_000001 |000112</t>
  </si>
  <si>
    <t>2022_PATMH_P_000001 |000028</t>
  </si>
  <si>
    <t>2022_PATMH_S_000001 | 014000</t>
  </si>
  <si>
    <t>2021_POTTF_MD_N_003159 | 003376</t>
  </si>
  <si>
    <t>2021_POTTF_MD_S_003159 | 003378</t>
  </si>
  <si>
    <t>2021_POTTF_MD_P_006779 | 006833</t>
  </si>
  <si>
    <t>Washington Suburban Sanitary Commission</t>
  </si>
  <si>
    <t xml:space="preserve">Washington Metropolitan Area Transit Authority </t>
  </si>
  <si>
    <t>Harford County DPW - Joppatowne</t>
  </si>
  <si>
    <t>Harford County DPW - Sod Run</t>
  </si>
  <si>
    <t>Anne Arundel DPW-Annapolis WWTP</t>
  </si>
  <si>
    <t>Anne Arundel DPW-Broadneck WWTP</t>
  </si>
  <si>
    <t>Anne Arundel DPW-Broadwater WWTP</t>
  </si>
  <si>
    <t>Anne Arundel DPW-Cox Creek WWTP</t>
  </si>
  <si>
    <t>Anne Arundel DPW-Maryland City WWTP</t>
  </si>
  <si>
    <t>Anne Arundel DPW-Patuxent WWTP</t>
  </si>
  <si>
    <t>2019_POTTF_MD_N_027563 | 027769</t>
  </si>
  <si>
    <t>2019_POTTF_MD_P_002617 | 002668</t>
  </si>
  <si>
    <t>2019_POTTF_MD_S_230553 | 300041</t>
  </si>
  <si>
    <t>WSSC -Damascus</t>
  </si>
  <si>
    <t>WSSC- Parkway</t>
  </si>
  <si>
    <t>WSSC- Western Branch</t>
  </si>
  <si>
    <t>WSSC- Piscataway</t>
  </si>
  <si>
    <t>WSSC- Seneca</t>
  </si>
  <si>
    <t>2022_POTTF_MD_N_151493 | 151710</t>
  </si>
  <si>
    <t>2022_POTTF_MD_P_009830 | 009884</t>
  </si>
  <si>
    <t>2022_POTTF_MD_S_2178204 | 2249865</t>
  </si>
  <si>
    <t>2022_PATMH_N_050554 | 050630</t>
  </si>
  <si>
    <t>2022_PATMH_P_006752 | 006761</t>
  </si>
  <si>
    <t>2019_POTTF_MD_N_027770 | 027786</t>
  </si>
  <si>
    <t>2019_POTTF_MD_N_02669 | 02672</t>
  </si>
  <si>
    <t>2019_POTTF_MD_N_300042 | 301831</t>
  </si>
  <si>
    <t>D.M. Bowman Inc</t>
  </si>
  <si>
    <t>12SR0724</t>
  </si>
  <si>
    <t>2022_PATMH_N_050631 | 050637</t>
  </si>
  <si>
    <t>2022_PATMH_P_006762</t>
  </si>
  <si>
    <t>2022_PATMH_S_916622 | 940549</t>
  </si>
  <si>
    <t>2022_PATMH_S_940550 | 940983</t>
  </si>
  <si>
    <t>2022_CHOMH1_P_ 000001 | 000002</t>
  </si>
  <si>
    <t>2022_FSBMH_N_000001 | 000039</t>
  </si>
  <si>
    <t>2022_FSBMH_P_000001 | 000004</t>
  </si>
  <si>
    <t>2022_FSBMH_N_000040 |000041</t>
  </si>
  <si>
    <t>2022_CHOMH1_P_ NA</t>
  </si>
  <si>
    <t>2022_CHOMH1_N_000001 | 000020</t>
  </si>
  <si>
    <t>2022_CHOMH1_N_000021</t>
  </si>
  <si>
    <t>2022_FSBMH_P_NA</t>
  </si>
  <si>
    <t>Anne Arundel-Annapolis WWTP</t>
  </si>
  <si>
    <t>Anne Arundel-Broadneck WWTP</t>
  </si>
  <si>
    <t>Anne Arundel-Broadwater WWTP</t>
  </si>
  <si>
    <t>Anne Arundel-Cox Creek WWTP</t>
  </si>
  <si>
    <t>Anne Arundel-Maryland City WWTP</t>
  </si>
  <si>
    <t>Anne Arundel-Patuxent WWTP</t>
  </si>
  <si>
    <t>WSSC-Seneca</t>
  </si>
  <si>
    <t>2023_CHOOH_N_000001 | 005532</t>
  </si>
  <si>
    <t>Kenneth Marks</t>
  </si>
  <si>
    <t>410-822-6110 x1526</t>
  </si>
  <si>
    <t>kmarks@eucmail.com</t>
  </si>
  <si>
    <t>2023_CHOOH_P_000001 | 001858</t>
  </si>
  <si>
    <t>2023_CHOOH_S_000001 | 186187</t>
  </si>
  <si>
    <t>2023_CHOOH_N_005533 | 005824</t>
  </si>
  <si>
    <t>2023_CHOOH_P_001859 | 001956</t>
  </si>
  <si>
    <t>2023_CHOOH_S_186188 | 195987</t>
  </si>
  <si>
    <t>2023_GUNOH_N_000001| 001692</t>
  </si>
  <si>
    <t>2023_GUNOH_P_000001| 000122</t>
  </si>
  <si>
    <t>2023_GUNOH_S_000001| 019848</t>
  </si>
  <si>
    <t>2023_BSHOH_N_000001 |026687</t>
  </si>
  <si>
    <t>2023_GUNOH_N_001693 | 001782</t>
  </si>
  <si>
    <t>2023_GUNOH_P_000123 | 000130</t>
  </si>
  <si>
    <t>2023_GUNOH_S_019849 | 020894</t>
  </si>
  <si>
    <t>2023_BSHOH_N_026688 | 028092</t>
  </si>
  <si>
    <t>2023_BSHOH_P_003531 | 003716</t>
  </si>
  <si>
    <t>2023_BSHOH_S_818553 | 861634</t>
  </si>
  <si>
    <t>2023_POTTF_MD_N_000001 | 002535</t>
  </si>
  <si>
    <t>2023_POTTF_MD_P_000001 | 000292</t>
  </si>
  <si>
    <t>2023_POTTF_MD_S_000001 | 029928</t>
  </si>
  <si>
    <t>2023_POTTF_MD_N_002536 |002669</t>
  </si>
  <si>
    <t>2023_POTTF_MD_P_000293 |000308</t>
  </si>
  <si>
    <t>2023_POTTF_MD_S_029929 | 031504</t>
  </si>
  <si>
    <t>2023_PAXTF_S_000001| 140040</t>
  </si>
  <si>
    <t>2023_PAXTF_P_000001| 001248</t>
  </si>
  <si>
    <t>2023_PAXTF_N_000001 | 022011</t>
  </si>
  <si>
    <t>2023_PAXTF_N_022012 |023170</t>
  </si>
  <si>
    <t>2023_PAXTF_P_001249 | 001314</t>
  </si>
  <si>
    <t>2023_PAXTF_S_140041 | 147411</t>
  </si>
  <si>
    <t>2023_POTTF_MD_N_002670 |124732</t>
  </si>
  <si>
    <t>2023_POTTF_MD_P_000309 |006806</t>
  </si>
  <si>
    <t>2023_POTTF_MD_S_031505 |1782647</t>
  </si>
  <si>
    <t>2023_POTTF_MD_N_124733 | 131158</t>
  </si>
  <si>
    <t>2023_POTTF_MD_P_006807 | 007150</t>
  </si>
  <si>
    <t>2023_POTTF_MD_S_1782648 | 1874814</t>
  </si>
  <si>
    <t>2023_POTTF_MD_N_154828 | 156074</t>
  </si>
  <si>
    <t>2023_POTTF_MD_P_011445 | 011672</t>
  </si>
  <si>
    <t>2023_POTTF_MD_S_2273015 | 2293973</t>
  </si>
  <si>
    <t>2023_WBRTF_N_000001 | 035574</t>
  </si>
  <si>
    <t>2023_WBRTF_P_000001 | 004816</t>
  </si>
  <si>
    <t>2023_WBRTF_S_000001 | 642950</t>
  </si>
  <si>
    <t>2023_WBRTF_S_642951 | 676790</t>
  </si>
  <si>
    <t>2023_WBRTF_P_004817 | 005070</t>
  </si>
  <si>
    <t>2023_WBRTF_N_035575 | 037446</t>
  </si>
  <si>
    <t>2023_SEVMH_N_000001 | 015435</t>
  </si>
  <si>
    <t>445 Maxwell Frye Rd, Millersville, MD 21108</t>
  </si>
  <si>
    <t>2023_SEVMH_P_000001 | 005358</t>
  </si>
  <si>
    <t>2023_SEVMH_S_000001 | 672021</t>
  </si>
  <si>
    <t>2023_CB3MH_N_000001 |015260</t>
  </si>
  <si>
    <t>Anne Arundel DPW- Broadneck</t>
  </si>
  <si>
    <t>2023_CB3MH_P_000001 |002326</t>
  </si>
  <si>
    <t>2023_CB3MH_S_000001 |319657</t>
  </si>
  <si>
    <t>2023_PATMH_N_044019 | 046335</t>
  </si>
  <si>
    <t>2023_PATMH_P_004959 | 005219</t>
  </si>
  <si>
    <t>2023_PATMH_S_862601 | 908001</t>
  </si>
  <si>
    <t>2023_SEVMH_N_015436 |016248</t>
  </si>
  <si>
    <t>2023_SEVMH_P_005359 |005640</t>
  </si>
  <si>
    <t>2023_SEVMH_S_672022 |707391</t>
  </si>
  <si>
    <t>2023_CB3MH_N_015261 |016064</t>
  </si>
  <si>
    <t>2023_CB3MH_P_002327 | 002449</t>
  </si>
  <si>
    <t>2023_CB3MH_S_319658 | 336482</t>
  </si>
  <si>
    <t>2023_CB4MH_N_000001 |004009</t>
  </si>
  <si>
    <t>2023_CB4MH_P_000001 |000675</t>
  </si>
  <si>
    <t>2023_CB4MH_S_000001 |079776</t>
  </si>
  <si>
    <t>2023_CB4MH_N_004010 | 004220</t>
  </si>
  <si>
    <t>2023_CB4MH_P_000676 | 000711</t>
  </si>
  <si>
    <t>2023_CB4MH_S_079777 | 083975</t>
  </si>
  <si>
    <t>2023_PAXTF_N_023171 | 026941</t>
  </si>
  <si>
    <t>2023_PAXTF_P_001315 | 001968</t>
  </si>
  <si>
    <t>2023_PAXTF_S_147412 | 167416</t>
  </si>
  <si>
    <t>2023_PAXTF_N_026942 | 027141</t>
  </si>
  <si>
    <t>2023_PAXTF_P_001969 | 002004</t>
  </si>
  <si>
    <t>2023_PAXTF_S_167417 | 168470</t>
  </si>
  <si>
    <t>2023_PAXTF_S_168471 | 269818</t>
  </si>
  <si>
    <t>2023_PAXTF_P_002005 | 004580</t>
  </si>
  <si>
    <t>2023_PAXTF_N_027142 | 031176</t>
  </si>
  <si>
    <t>2023_PAXTF_S_269819 | 275154</t>
  </si>
  <si>
    <t>2023_PAXTF_P_004581 | 004717</t>
  </si>
  <si>
    <t>2023_PAXTF_N_031177 | 031390</t>
  </si>
  <si>
    <t>2023_POTTF_MD_N_156075 | 168053</t>
  </si>
  <si>
    <t>2023_POTTF_MD_P_011673 |014461</t>
  </si>
  <si>
    <t>2023_POTTF_MD_S_2293974 |2402252</t>
  </si>
  <si>
    <t>2023_POTTF_MD_N_168054 | 168685</t>
  </si>
  <si>
    <t>2023_POTTF_MD_P_014462 | 014609</t>
  </si>
  <si>
    <t>2023_POTTF_MD_S_2402253 | 2407952</t>
  </si>
  <si>
    <t>All available credits have been traded (for MWQT administrator).</t>
  </si>
  <si>
    <t>A portion of credits have been traded but there are still some available (for MWQT administrator).</t>
  </si>
  <si>
    <t>2023_PATMH_N_000001 |000034</t>
  </si>
  <si>
    <t>2023_PATMH_P_000001 |000009</t>
  </si>
  <si>
    <t>2023_PATMH_S_000001 | 006000</t>
  </si>
  <si>
    <t>2023_BSHOH_P_000001 |003152</t>
  </si>
  <si>
    <t>2023_BSHOH_S_000001 |750780</t>
  </si>
  <si>
    <t>2023_PATMH_N_046656 | 046673</t>
  </si>
  <si>
    <t>2023_PATMH_P_005287 | 005291</t>
  </si>
  <si>
    <t>2023_PATMH_S_1041035 | 1048037</t>
  </si>
  <si>
    <t>2023_POTTF_MD_N_131159 | 131376</t>
  </si>
  <si>
    <t>2023_POTTF_MD_P_007151 | 007205</t>
  </si>
  <si>
    <t>2023_POTTF_MD_S_1874815 | 1946476</t>
  </si>
  <si>
    <t>Washington Metropolitan Area Transit Authority</t>
  </si>
  <si>
    <t>20SWA</t>
  </si>
  <si>
    <t>2023_POTTF_MD_N_131377 | 154827</t>
  </si>
  <si>
    <t>2023_POTTF_MD_P_007206 | 011444</t>
  </si>
  <si>
    <t>2023_POTTF_MD_S_1946477 | 2273014</t>
  </si>
  <si>
    <t>2023_PATMH_P_000010 | 000014</t>
  </si>
  <si>
    <t>2023_PATMH_S_0060001 | 014734</t>
  </si>
  <si>
    <t>2023_PATMH_N_000074 |044018</t>
  </si>
  <si>
    <t>2023_PATMH_P_000015 |004958</t>
  </si>
  <si>
    <t>2023_PATMH_S_014735 | 862600</t>
  </si>
  <si>
    <t>2023_BSHOH_P_003153 |003530</t>
  </si>
  <si>
    <t>2023_BSHOH_S_750781 |818552</t>
  </si>
  <si>
    <t>2020_PAXTF_N_002490 | 019062</t>
  </si>
  <si>
    <t>2020_PAXTF_P_000849 | 003071</t>
  </si>
  <si>
    <t>2020_PAXTF_S_135372 | 653185</t>
  </si>
  <si>
    <t>20SW</t>
  </si>
  <si>
    <t>2023_PATMH_N_046336 | 046341</t>
  </si>
  <si>
    <t>2023_PATMH_P_005220</t>
  </si>
  <si>
    <t>2023_PATMH_S_908002 | 908434</t>
  </si>
  <si>
    <t>2023_PATMH_N_046342</t>
  </si>
  <si>
    <t>2023_PATMH_P_005221</t>
  </si>
  <si>
    <t>2023_PATMH_S_908435 | 908499</t>
  </si>
  <si>
    <t>2018_CHOOH_S_129361 | 136168</t>
  </si>
  <si>
    <t>2019_WSTMH_N_000108 | 000118</t>
  </si>
  <si>
    <t>2019_WSTMH_N_000119 | 000124</t>
  </si>
  <si>
    <t>2020_BSHOH_N_025277 | 026607</t>
  </si>
  <si>
    <t>2020_BSHOH_P_004534 | 004772</t>
  </si>
  <si>
    <t>2020_BSHOH_S_939072 | 988496</t>
  </si>
  <si>
    <t>2020_BSHOH_N_008145 | 025276</t>
  </si>
  <si>
    <t>2020_BSHOH_P_002024 | 004533</t>
  </si>
  <si>
    <t>2020_BSHOH_S_910741 | 939071</t>
  </si>
  <si>
    <t>2020_PATMH_N_000001 | 000112</t>
  </si>
  <si>
    <t>2020_PATMH_P_000001 | 000028</t>
  </si>
  <si>
    <t>2020_PATMH_S_000001 | 014000</t>
  </si>
  <si>
    <t>2020_PATMH_N_000113 |055815</t>
  </si>
  <si>
    <t>2020_PATMH_P_000029 |007727</t>
  </si>
  <si>
    <t>2020_PATMH_S_014001 |957962</t>
  </si>
  <si>
    <t>2020_PATMH_N_055816 | 058753</t>
  </si>
  <si>
    <t>2020_PATMH_P_007728 | 008134</t>
  </si>
  <si>
    <t>2020_PATMH_S_957963 | 1008382</t>
  </si>
  <si>
    <t>2020_ELKOH_N_000031 | 009743</t>
  </si>
  <si>
    <t>2020_ELKOH_P_000009 | 000562</t>
  </si>
  <si>
    <t>2020_ELKOH_S_003401| 053517</t>
  </si>
  <si>
    <t>2020_POTTF_MD_N_ 001838 | 001934</t>
  </si>
  <si>
    <t>2020_POTTF_MD_P_000247 | 000259</t>
  </si>
  <si>
    <t>2020_POTTF_MD_S_046562 | 049012</t>
  </si>
  <si>
    <t>2020_POTTF_MD_P_000260 | 000312</t>
  </si>
  <si>
    <t>2020_POTTF_MD_S_049013 | 120327</t>
  </si>
  <si>
    <t>2020_POTTF_MD_N_001935 | 002151</t>
  </si>
  <si>
    <t>2020_POTTF_MD_N_ 002152 | 020170</t>
  </si>
  <si>
    <t>2020_POTTF_MD_P_000313 | 003825</t>
  </si>
  <si>
    <t>2020_POTTF_MD_S_120327 | 680685</t>
  </si>
  <si>
    <t>2020_POTTF_MD_N_ 020171 | 021130</t>
  </si>
  <si>
    <t>2020_POTTF_MD_P_003826 | 004014</t>
  </si>
  <si>
    <t>2020_POTTF_MD_S_680686 | 713931</t>
  </si>
  <si>
    <t>2020_POTTF_MD_P_004015 | 006762</t>
  </si>
  <si>
    <t>2020_POTTF_MD_N_021131 | 038486</t>
  </si>
  <si>
    <t>2020_POTTF_MD_S_713932 | 837464</t>
  </si>
  <si>
    <t>2020_POTTF_MD_N_ 038487 | 043702</t>
  </si>
  <si>
    <t>2020_POTTF_MD_S_837465 | 878641</t>
  </si>
  <si>
    <t>2020_POTTF_MD_N_ 043703 |044890</t>
  </si>
  <si>
    <t>2020_POTTF_MD_P_006763 |006906</t>
  </si>
  <si>
    <t>2020_POTTF_MD_S_878642 |887310</t>
  </si>
  <si>
    <t>2020_PATMH_S_1008383 | 1008447</t>
  </si>
  <si>
    <t>2020_PATMH_N_058755 | 059043</t>
  </si>
  <si>
    <t>2020_PATMH_P_008136 |008190</t>
  </si>
  <si>
    <t>2020_PATMH_S_1008448 | 1104809</t>
  </si>
  <si>
    <t>2024_SEVMH_N_000001 | 017060</t>
  </si>
  <si>
    <t>2024_SEVMH_P_000001 | 001594</t>
  </si>
  <si>
    <t>2024_SEVMH_S_000001 | 639615</t>
  </si>
  <si>
    <t>2024_CB3MH_N_000001 | 023912</t>
  </si>
  <si>
    <t>2024_CB3MH_P_000001 | 001908</t>
  </si>
  <si>
    <t>2024_CB3MH_S_000001 | 328694</t>
  </si>
  <si>
    <t>2024_PAXTF_N_000001 | 004146</t>
  </si>
  <si>
    <t>2024_PAXTF_P_000001 | 000807</t>
  </si>
  <si>
    <t>2024_PAXTF_S_000001 | 020971</t>
  </si>
  <si>
    <t>2024_PAXTF_N_004147 | 004365</t>
  </si>
  <si>
    <t>2024_PAXTF_P_000808 | 000850</t>
  </si>
  <si>
    <t>2024_PAXTF_S_020971 | 022075</t>
  </si>
  <si>
    <t>2024_PAXTF_N_004366 | 017213</t>
  </si>
  <si>
    <t>2024_PAXTF_P_000851 | 003116</t>
  </si>
  <si>
    <t>2024_PAXTF_S_022076 | 122649</t>
  </si>
  <si>
    <t>2024_CB3MH_N_023913 | 025171</t>
  </si>
  <si>
    <t>2024_CB3MH_P_001909 | 002009</t>
  </si>
  <si>
    <t>2024_CB3MH_S_328695 | 345994</t>
  </si>
  <si>
    <t>2024_SEVMH_N_017061 | 017958</t>
  </si>
  <si>
    <t>2024_SEVMH_P_001595 | 001678</t>
  </si>
  <si>
    <t>2024_SEVMH_S_639616 | 673279</t>
  </si>
  <si>
    <t>2024_PATMH_N_041828 | 044030</t>
  </si>
  <si>
    <t>2024_PATMH_P_006116 | 006437</t>
  </si>
  <si>
    <t>2024_PATMH_S_903975 | 951552</t>
  </si>
  <si>
    <t>2024_CB4MH_N_000001 | 004489</t>
  </si>
  <si>
    <t>2024_CB4MH_P_000001 | 000682</t>
  </si>
  <si>
    <t>2024_CB4MH_S_000001 | 077946</t>
  </si>
  <si>
    <t>2024_CB4MH_N_004490 | 004726</t>
  </si>
  <si>
    <t>2024_CB4MH_P_000683 | 000718</t>
  </si>
  <si>
    <t>2024_CB4MH_S_077947 | 082049</t>
  </si>
  <si>
    <t>2024_PAXTF_N_017214 | 017891</t>
  </si>
  <si>
    <t>2024_PAXTF_P_003117 | 003237</t>
  </si>
  <si>
    <t>2024_PAXTF_S_122650 | 127944</t>
  </si>
  <si>
    <t>2024_POTTF_MD_S_000001 | 126166</t>
  </si>
  <si>
    <t>2024_POTTF_MD_S_126167 | 132806</t>
  </si>
  <si>
    <t>2024_POTTF_MD_N_000001 | 028306</t>
  </si>
  <si>
    <t>2024_POTTF_MD_P_000001 | 003367</t>
  </si>
  <si>
    <t>2024_POTTF_MD_N_028307 | 029796</t>
  </si>
  <si>
    <t>2024_POTTF_MD_P_003368 | 003545</t>
  </si>
  <si>
    <t>2024_CHOOH_N_000001 | 009566</t>
  </si>
  <si>
    <t>2024_CHOOH_P_000001 | 002020</t>
  </si>
  <si>
    <t>2024_CHOOH_S_000001 | 197863</t>
  </si>
  <si>
    <t>2024_CHOOH_N_009567 | 010070</t>
  </si>
  <si>
    <t>2024_CHOOH_P_002021 | 002127</t>
  </si>
  <si>
    <t>2024_CHOOH_S_197864 | 208277</t>
  </si>
  <si>
    <t>2024_WBRTF_N_000001 | 030463</t>
  </si>
  <si>
    <t>2024_WBRTF_P_000001 | 004383</t>
  </si>
  <si>
    <t>2024_WBRTF_S_000001 | 601742</t>
  </si>
  <si>
    <t>Ben Thompson</t>
  </si>
  <si>
    <t>301-206-8396</t>
  </si>
  <si>
    <t>301-206-8397</t>
  </si>
  <si>
    <t>301-206-8398</t>
  </si>
  <si>
    <t>301-206-8399</t>
  </si>
  <si>
    <t>301-206-8400</t>
  </si>
  <si>
    <t>301-206-8401</t>
  </si>
  <si>
    <t>301-206-8402</t>
  </si>
  <si>
    <t>301-206-8403</t>
  </si>
  <si>
    <t>301-206-8404</t>
  </si>
  <si>
    <t>301-206-8405</t>
  </si>
  <si>
    <t>301-206-8406</t>
  </si>
  <si>
    <t>301-206-8407</t>
  </si>
  <si>
    <t>301-206-8408</t>
  </si>
  <si>
    <t>301-206-8409</t>
  </si>
  <si>
    <t>301-206-8410</t>
  </si>
  <si>
    <t>benjamin.thompson@wsscwater.com</t>
  </si>
  <si>
    <t>2024_WBRTF_N_030464 | 032067</t>
  </si>
  <si>
    <t>2024_WBRTF_P_004384 | 004614</t>
  </si>
  <si>
    <t>2024_WBRTF_S_601742 | 633413</t>
  </si>
  <si>
    <t>2024_POTTF_MD_N_029797 | 032612</t>
  </si>
  <si>
    <t>2024_POTTF_MD_P_003546 | 003812</t>
  </si>
  <si>
    <t>2024_POTTF_MD_S_132807 | 167439</t>
  </si>
  <si>
    <t>2024_POTTF_MD_N_032613 | 032761</t>
  </si>
  <si>
    <t>2024_POTTF_MD_P_003813 | 003826</t>
  </si>
  <si>
    <t>2024_POTTF_MD_S_167440 | 169262</t>
  </si>
  <si>
    <t>2024_PAXTF_P_003238 | 004987</t>
  </si>
  <si>
    <t>2024_PAXTF_N_017892 | 039851</t>
  </si>
  <si>
    <t>2024_PAXTF_S_127945 | 268136</t>
  </si>
  <si>
    <t>2024_PAXTF_N_039852 | 041007</t>
  </si>
  <si>
    <t>2024_PAXTF_P_004988 | 005080</t>
  </si>
  <si>
    <t>2024_PAXTF_S_268137 | 275515</t>
  </si>
  <si>
    <t>2024_POTTF_MD_N_032762 | 136763</t>
  </si>
  <si>
    <t>2024_POTTF_MD_P_003827 | 012573</t>
  </si>
  <si>
    <t>2024_POTTF_MD_S_169263 | 1967970</t>
  </si>
  <si>
    <t>2024_POTTF_MD_N_136764 | 142237</t>
  </si>
  <si>
    <t>2024_POTTF_MD_P_012574 | 013034</t>
  </si>
  <si>
    <t>2024_POTTF_MD_S_1967971 | 2062639</t>
  </si>
  <si>
    <t>2024_POTTF_MD_P_013035 | 017460</t>
  </si>
  <si>
    <t>2024_POTTF_MD_S_2062640 | 2472750</t>
  </si>
  <si>
    <t>2024_POTTF_MD_N_162658 | 163732</t>
  </si>
  <si>
    <t>2024_POTTF_MD_P_017461 | 017694</t>
  </si>
  <si>
    <t>2024_POTTF_MD_S_2472751 | 2494335</t>
  </si>
  <si>
    <t>2024_POTTF_MD_N_142238 | 162657</t>
  </si>
  <si>
    <t>2018_PATMH_N_NA</t>
  </si>
  <si>
    <t>2018_ELKOH_N_004053 |004265</t>
  </si>
  <si>
    <t>2018_NORTF_N_000026 |000027</t>
  </si>
  <si>
    <t>2018_NORTF_P_000004 |000004</t>
  </si>
  <si>
    <t>2018_NORTF_S_003421 |003601</t>
  </si>
  <si>
    <t>2018_ELKOH_N_004328 |004332</t>
  </si>
  <si>
    <t>2018_ELKOH_P_000771 |000772</t>
  </si>
  <si>
    <t>2018_ELKOH_S_096360 |096742</t>
  </si>
  <si>
    <t>2019_WSTMH_P_000014</t>
  </si>
  <si>
    <t>2019_WSTMH_N_000136</t>
  </si>
  <si>
    <t>2019_WICMH_N_000034</t>
  </si>
  <si>
    <t>2019_WICMH_P_000007</t>
  </si>
  <si>
    <t>2019_WICMH_N_000205 | 000215</t>
  </si>
  <si>
    <t>2019_WICMH_P_000036</t>
  </si>
  <si>
    <t>2019_CB5MH_MD_N_000016</t>
  </si>
  <si>
    <t>2019_HNGMH_N_000121 | 000126</t>
  </si>
  <si>
    <t>2019_HNGMH_P_000011</t>
  </si>
  <si>
    <t>2019_SEVMH_N_016665 | 017542</t>
  </si>
  <si>
    <t>2019_SEVMH_P_003098 | 003260</t>
  </si>
  <si>
    <t>2019_SEVMH_S_712863 | 750382</t>
  </si>
  <si>
    <t>2018_ELKOH_N_004266 |004327</t>
  </si>
  <si>
    <t>2018_ELKOH_P_000763 |000770</t>
  </si>
  <si>
    <t>2018_ELKOH_S_089086 |096359</t>
  </si>
  <si>
    <t>2019_CB3MH_N_013814 |014541</t>
  </si>
  <si>
    <t>2019_CB3MH_P_002597 | 002733</t>
  </si>
  <si>
    <t>2019_CB3MH_S_397821 | 418758</t>
  </si>
  <si>
    <t>2019_CB4MH_N_001535 | 001615</t>
  </si>
  <si>
    <t>2019_CB4MH_P_000472 | 000496</t>
  </si>
  <si>
    <t>2019_CB4MH_S_076914 |080962</t>
  </si>
  <si>
    <t>2019_PATMH_N_039055 | 041110</t>
  </si>
  <si>
    <t>2019_PATMH_P_006708 | 007061</t>
  </si>
  <si>
    <t>2019_PATMH_S_935672 | 984917</t>
  </si>
  <si>
    <t>2019_PAXTF_N_002239 | 002356</t>
  </si>
  <si>
    <t>2019_PAXTF_P_000810 | 000852</t>
  </si>
  <si>
    <t>2019_PAXTF_S_124974 | 131551</t>
  </si>
  <si>
    <t>2019_PAXTF_N_023736 | 024861</t>
  </si>
  <si>
    <t>2019_PAXTF_P_002615 |002707</t>
  </si>
  <si>
    <t>2019_PAXTF_S_609488 |634642</t>
  </si>
  <si>
    <t>2019_WICMH_N_000218 | 000219</t>
  </si>
  <si>
    <t>2019_WICMH_N_000220 | 000224</t>
  </si>
  <si>
    <t>2019_NANMH_N_000102 | 000103</t>
  </si>
  <si>
    <t>2019_CHOMH2_P_000002 | 0000010</t>
  </si>
  <si>
    <t>2019_CHOMH2_P_000011</t>
  </si>
  <si>
    <t>2019_PATMH_N_041125</t>
  </si>
  <si>
    <t>2019_PATMH_S_985216 | 985231</t>
  </si>
  <si>
    <t>2019_PATMH_N_041138</t>
  </si>
  <si>
    <t>2019_PATMH_S_986991 | 987083</t>
  </si>
  <si>
    <t>2019_PATMH_N_41688 | 41716</t>
  </si>
  <si>
    <t>2019_PATMH_P_007187 | 007193</t>
  </si>
  <si>
    <t>2019_PATMH_S_1048140 | 1051353</t>
  </si>
  <si>
    <t>2019_NORTF_N_000179 | 000188</t>
  </si>
  <si>
    <t>2019_NORTF_P_000025 | 000026</t>
  </si>
  <si>
    <t>2019_NORTF_S_021390 | 022515</t>
  </si>
  <si>
    <t>2019_EASMH_N_000057 | 000059</t>
  </si>
  <si>
    <t>2019_ELKOH_N_008715 | 009173</t>
  </si>
  <si>
    <t>2019_ELKOH_P_001224 | 001288</t>
  </si>
  <si>
    <t>2019_ELKOH_S_154177 | 162291</t>
  </si>
  <si>
    <t>2019_CHOMH1_N_000076 | 000078</t>
  </si>
  <si>
    <t>2019_POTTF_MD_N_027463 | 027563</t>
  </si>
  <si>
    <t>2019_POTTF_MD_P_002606 | 002617</t>
  </si>
  <si>
    <t>2019_POTTF_MD_S_228250 | 230553</t>
  </si>
  <si>
    <t>2019_PAXTF_N_034863 | 035389</t>
  </si>
  <si>
    <t>2019_PAXTF_P_006017 | 006191</t>
  </si>
  <si>
    <t>2019_PAXTF_S_1224894 | 1255960</t>
  </si>
  <si>
    <t>2019_POTTF_MD_N_043630 | 044477</t>
  </si>
  <si>
    <t>2019_POTTF_MD_P_006252 | 006443</t>
  </si>
  <si>
    <t>2019_POTTF_MD_S_845885 | 878270</t>
  </si>
  <si>
    <t>2019_WBRTF_N_080477 | 084712</t>
  </si>
  <si>
    <t>2019_WBRTF_P_001509 | 001588</t>
  </si>
  <si>
    <t>2019_WBRTF_S_2483017 | 2613701</t>
  </si>
  <si>
    <t>2019_POTTF_MD_P_016450 | 16977</t>
  </si>
  <si>
    <t>2019_POTTF_MD_S_3240687 | 3365024</t>
  </si>
  <si>
    <t>2019_WSTMH_N_000125 | 000135</t>
  </si>
  <si>
    <t>2019_WSTMH_P_000015</t>
  </si>
  <si>
    <t>2019_WICMH_N_000035 | 000204</t>
  </si>
  <si>
    <t>2019_WICMH_P_000008 | 000035</t>
  </si>
  <si>
    <t>2019_PAXTF_N_002357 |023735</t>
  </si>
  <si>
    <t>2019_PAXTF_P_000853 | 002614</t>
  </si>
  <si>
    <t>2019_PAXTF_S_131552 | 609487</t>
  </si>
  <si>
    <t>2019_WICMH_N_000216 | 000217</t>
  </si>
  <si>
    <t>2019_CHOOH_N_014081 | 014084</t>
  </si>
  <si>
    <t>2019_CHOMH2_P_000001</t>
  </si>
  <si>
    <t>2019_CHOMH2_N_000064 | 000066</t>
  </si>
  <si>
    <t>2019_PATMH_N_041111 | 041124</t>
  </si>
  <si>
    <t>2019_PATMH_S_984918 | 985215</t>
  </si>
  <si>
    <t>2019_PATMH_N_041126 | 041137</t>
  </si>
  <si>
    <t>2019_PATMH_P_007063 | 007064</t>
  </si>
  <si>
    <t>2019_PATMH_S_985232 | 986990</t>
  </si>
  <si>
    <t>2019_PATMH_N_041139 | 041687</t>
  </si>
  <si>
    <t>2019_PATMH_P_007065 | 007186</t>
  </si>
  <si>
    <t>2019_PATMH_S_987084 | 1048139</t>
  </si>
  <si>
    <t>2019_POTTF_MD_N_ 025544 |027462</t>
  </si>
  <si>
    <t>2019_POTTF_MD_P_002379 | 002605</t>
  </si>
  <si>
    <t>2019_POTTF_MD_S_184472 | 228249</t>
  </si>
  <si>
    <t>2019_PAXTF_N_024862 | 034862</t>
  </si>
  <si>
    <t>2019_PAXTF_P_002708 | 006016</t>
  </si>
  <si>
    <t>2019_PAXTF_S_634643 | 1224893</t>
  </si>
  <si>
    <t>2019_POTTF_MD_N_027564 |043631</t>
  </si>
  <si>
    <t>2019_POTTF_MD_P_002618 | 006251</t>
  </si>
  <si>
    <t>2019_POTTF_MD_S_230554 | 845884</t>
  </si>
  <si>
    <t>2019_POTTF_MD_P_006444 | 016449</t>
  </si>
  <si>
    <t>2019_POTTF_MD_S_878271 |3240686</t>
  </si>
  <si>
    <t>2019_WSTMH_P_000016 | 000018</t>
  </si>
  <si>
    <t>2019_WSTMH_N_000137 | 000162</t>
  </si>
  <si>
    <t>2019_CB5MH_MD_N_000017 | 000180</t>
  </si>
  <si>
    <t>2019_CB5MH_MD_P_000002 | 000013</t>
  </si>
  <si>
    <t>2019_WSTMH_N_000163 | 000164</t>
  </si>
  <si>
    <t>2019_CB5MH_MD_N_000181 | 000189</t>
  </si>
  <si>
    <t>2019_CB5MH_MD_P_000014</t>
  </si>
  <si>
    <t>2020_GUNOH_N_002693 | 002834</t>
  </si>
  <si>
    <t>2020_GUNOH_P_000530 | 000557</t>
  </si>
  <si>
    <t>2020_GUNOH_S_078426 | 082553</t>
  </si>
  <si>
    <t>2020_SEVMH_N_031097 | 032733</t>
  </si>
  <si>
    <t>2020_SEVMH_P_004195 | 004415</t>
  </si>
  <si>
    <t>2020_SEVMH_S_719859 | 757746</t>
  </si>
  <si>
    <t>2020_PAXTF_N_002365 | 002489</t>
  </si>
  <si>
    <t>2020_PAXTF_P_000806 | 000848</t>
  </si>
  <si>
    <t>2020_PAXTF_S_128603 | 135371</t>
  </si>
  <si>
    <t>2020_PAXTF_N_019063 | 019935</t>
  </si>
  <si>
    <t>2020_PAXTF_P_003072 | 003188</t>
  </si>
  <si>
    <t>2020_PAXTF_S_653186 | 680439</t>
  </si>
  <si>
    <t>2020_CB3MH_N_019833 | 020876</t>
  </si>
  <si>
    <t>2020_CB3MH_P_003035 | 003194</t>
  </si>
  <si>
    <t>2020_CB3MH_S_396509 | 417377</t>
  </si>
  <si>
    <t>2020_CB4MH_N_006251 | 006579</t>
  </si>
  <si>
    <t>2020_CB4MH_P_000808 | 000850</t>
  </si>
  <si>
    <t>2020_CB4MH_S_102783 | 108192</t>
  </si>
  <si>
    <t>2020_PAXTF_N_019936 |028510</t>
  </si>
  <si>
    <t>2020_PAXTF_P_003189 |006526</t>
  </si>
  <si>
    <t>2020_PAXTF_S_680440 | 1275151</t>
  </si>
  <si>
    <t>2020_PAXTF_N_028511 | 028961</t>
  </si>
  <si>
    <t>2020_PAXTF_P_006527 | 006702</t>
  </si>
  <si>
    <t>2020_PAXTF_S_1275152 |1306452</t>
  </si>
  <si>
    <t xml:space="preserve">2020_POTTF_MD_N_ 092125 | 095861 </t>
  </si>
  <si>
    <t>2020_POTTF_MD_P_015931 | 016557</t>
  </si>
  <si>
    <t xml:space="preserve">2020_POTTF_MD_S_3151882 | 3280195 </t>
  </si>
  <si>
    <t>2020_WBRTF_N_031751 | 033421</t>
  </si>
  <si>
    <t>2020_WBRTF_S_1760023 | 1852655</t>
  </si>
  <si>
    <t>2020_POTTF_MD_N_ 021131 | 092124</t>
  </si>
  <si>
    <t>2020_POTTF_MD_P_004015 | 015930</t>
  </si>
  <si>
    <t>2020_POTTF_MD_S_713932 |3151881</t>
  </si>
  <si>
    <t>2020_CHOMH1_N_000100 | 000102</t>
  </si>
  <si>
    <t>2020_CHOMH1_N_000122</t>
  </si>
  <si>
    <t>2020_PATMH_P_008191 | 008193</t>
  </si>
  <si>
    <t>2020_PATMH_N_059044 |059059</t>
  </si>
  <si>
    <t>2020_PATMH_S_1104810 |1109884</t>
  </si>
  <si>
    <t>2020_EASMH_N_000056 | 000058</t>
  </si>
  <si>
    <t>2020_EASMH_P_NA</t>
  </si>
  <si>
    <t>2021_CHOOH_N_011347 | 011943</t>
  </si>
  <si>
    <t>2021_CHOOH_P_001723 | 001813</t>
  </si>
  <si>
    <t>2021_CHOOH_S_213601 | 224842</t>
  </si>
  <si>
    <t>2021_POTTF_MD_P_000359 | 006455</t>
  </si>
  <si>
    <t>2021_POTTF_MD_S_0033935 |1935689</t>
  </si>
  <si>
    <t>2021_POTTF_MD_N_003160 | 023177</t>
  </si>
  <si>
    <t>2021_SEVMH_N_035299 | 037156</t>
  </si>
  <si>
    <t>2021_SEVMH_P_005127 | 005396</t>
  </si>
  <si>
    <t>2021_SEVMH_S_752008 | 791587</t>
  </si>
  <si>
    <t>2021_CB3MH_N_010422 | 010970</t>
  </si>
  <si>
    <t>2021_CB3MH_P_002040 | 002146</t>
  </si>
  <si>
    <t>2021_CB3MH_S_347441 | 365726</t>
  </si>
  <si>
    <t>2021_CB4MH_N_003936 | 004143</t>
  </si>
  <si>
    <t>2021_CB4MH_P_000722 | 000759</t>
  </si>
  <si>
    <t>2021_CB4MH_S_090304 | 095056</t>
  </si>
  <si>
    <t>2021_PATMH_N_053181 | 055979</t>
  </si>
  <si>
    <t>2021_PATMH_P_006199 | 006524</t>
  </si>
  <si>
    <t>2021_PATMH_S_917395 | 965678</t>
  </si>
  <si>
    <t>2021_PAXTF_N_024890 | 025067</t>
  </si>
  <si>
    <t>2021_PAXTF_P_003225 | 003257</t>
  </si>
  <si>
    <t>2021_PAXTF_S_174610 | 175577</t>
  </si>
  <si>
    <t>2021_PAXTF_N_040155 | 040949</t>
  </si>
  <si>
    <t>2021_PAXTF_P_004891 | 004976</t>
  </si>
  <si>
    <t>2021_PAXTF_S_279807| 285292</t>
  </si>
  <si>
    <t>2021_POTTF_MD_P_014465 | 014623</t>
  </si>
  <si>
    <t>2021_POTTF_MD_S_2629317 | 2636212</t>
  </si>
  <si>
    <t>2021_FSBMH_P_000026</t>
  </si>
  <si>
    <t>2021_EASMH_P_0000016</t>
  </si>
  <si>
    <t>2022_PAXTF_N_008402 | 008640</t>
  </si>
  <si>
    <t>2022_BSHOH_S_860493 | 905783</t>
  </si>
  <si>
    <t>2022_POTTF_MD_S_030779 | 032400</t>
  </si>
  <si>
    <t>2021_PATMH_N_056042 | 056047</t>
  </si>
  <si>
    <t>2021_PATMH_P_006534</t>
  </si>
  <si>
    <t>2021_PATMH_S_988687 | 989119</t>
  </si>
  <si>
    <t>2023_PATMH_N_046343 | 046350</t>
  </si>
  <si>
    <t>2023_PATMH_P_005222 | 005223</t>
  </si>
  <si>
    <t>2023_PATMH_S_908500 | 909359</t>
  </si>
  <si>
    <t>Dana Transport Systems, Inc.</t>
  </si>
  <si>
    <t>2023_PATMH_N_046351 | 046655</t>
  </si>
  <si>
    <t>2023_PATMH_P_005224 | 005286</t>
  </si>
  <si>
    <t>2023_PATMH_S_909360 | 1041034</t>
  </si>
  <si>
    <t>2023_PATMH_N_000035 | 000072</t>
  </si>
  <si>
    <t>2024_PATMH_N_000014 | 000252</t>
  </si>
  <si>
    <t>2024_PATMH_P_000003 | 000030</t>
  </si>
  <si>
    <t>2024_PATMH_S_005301 | 091634</t>
  </si>
  <si>
    <t>US Wind, INC.</t>
  </si>
  <si>
    <t>20SW3791</t>
  </si>
  <si>
    <t>20SW3792</t>
  </si>
  <si>
    <t>20SW3793</t>
  </si>
  <si>
    <t>2024_GUNOH_N_000001 | 001324</t>
  </si>
  <si>
    <t>2024_GUNOH_P_000001 | 000172</t>
  </si>
  <si>
    <t>2024_GUNOH_S_000001 | 019753</t>
  </si>
  <si>
    <t>2024_GUNOH_N_001325 | 001394</t>
  </si>
  <si>
    <t>2024_GUNOH_P_000173_000181</t>
  </si>
  <si>
    <t>2024_GUNOH_S_019754 | 020794</t>
  </si>
  <si>
    <t>2024_BSHOH_N_000001 | 020419</t>
  </si>
  <si>
    <t>2024_BSHOH_P_000001 | 005016</t>
  </si>
  <si>
    <t>2024_BSHOH_S_000001 | 848644</t>
  </si>
  <si>
    <t>2024_BSHOH_N_020420 | 021494</t>
  </si>
  <si>
    <t>2024_BSHOH_P_005017 | 005280</t>
  </si>
  <si>
    <t>2024_BSHOH_S_848645 | 893310</t>
  </si>
  <si>
    <t>2024_PATMH_N_000001 | 000013</t>
  </si>
  <si>
    <t>2024_PATMH_P_000001 | 000002</t>
  </si>
  <si>
    <t>2024_PATMH_S_000001 | 005300</t>
  </si>
  <si>
    <t>12SR3100</t>
  </si>
  <si>
    <t>12SR3101</t>
  </si>
  <si>
    <t>2024_PATMH_S_091635 | 106862</t>
  </si>
  <si>
    <t>2024_PATMH_P_000031 | 000037</t>
  </si>
  <si>
    <t>2024_PATMH_N_000253 | 000307</t>
  </si>
  <si>
    <t>20SR1434</t>
  </si>
  <si>
    <t>2024_PATMH_N_000308 | 000313</t>
  </si>
  <si>
    <t>2024_PATMH_P_000038</t>
  </si>
  <si>
    <t>2024_PATMH_S_106863 | 107296</t>
  </si>
  <si>
    <t>Precoat Mezzanine, LLC</t>
  </si>
  <si>
    <t>MDR00205</t>
  </si>
  <si>
    <t>2024_PATMH_N_000314 | 041827</t>
  </si>
  <si>
    <t>2024_PATMH_P_000039 | 006115</t>
  </si>
  <si>
    <t>2024_PATMH_S_107297 | 903974</t>
  </si>
  <si>
    <t>410-822-6110</t>
  </si>
  <si>
    <t>2025_CHOOH_N_000001 | 007515</t>
  </si>
  <si>
    <t>2025_CHOOH_P_000001 | 001860</t>
  </si>
  <si>
    <t>2025_CHOOH_S_000001 | 0184757</t>
  </si>
  <si>
    <t>2025_CHOOH_N_007516 | 007911</t>
  </si>
  <si>
    <t>2025_CHOOH_P_001861 | 001958</t>
  </si>
  <si>
    <t>2025_CHOOH_S_ 0184758 | 194482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</si>
</sst>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rgb="FF000000"/>
      <name val="Calibri"/>
    </font>
    <font>
      <u/>
      <sz val="11"/>
      <color rgb="FF0000FF"/>
      <name val="Calibri"/>
      <family val="2"/>
    </font>
    <font>
      <u/>
      <sz val="11"/>
      <color rgb="FF0000FF"/>
      <name val="Calibri"/>
      <family val="2"/>
    </font>
    <font>
      <sz val="11"/>
      <name val="Calibri"/>
      <family val="2"/>
    </font>
    <font>
      <u/>
      <sz val="11"/>
      <color theme="10"/>
      <name val="Calibri"/>
      <family val="2"/>
    </font>
    <font>
      <sz val="11"/>
      <color rgb="FF000000"/>
      <name val="Calibri"/>
      <family val="2"/>
    </font>
    <font>
      <u/>
      <sz val="11"/>
      <color theme="10"/>
      <name val="Calibri"/>
      <family val="2"/>
    </font>
    <font>
      <sz val="11"/>
      <name val="Calibri"/>
      <family val="2"/>
    </font>
    <font>
      <b/>
      <sz val="26"/>
      <color theme="0" tint="-4.9989318521683403E-2"/>
      <name val="Calibri"/>
      <family val="2"/>
    </font>
    <font>
      <b/>
      <sz val="16"/>
      <color rgb="FF000000"/>
      <name val="Calibri"/>
      <family val="2"/>
    </font>
    <font>
      <sz val="11"/>
      <color theme="4"/>
      <name val="Calibri"/>
      <family val="2"/>
    </font>
    <font>
      <sz val="11"/>
      <color rgb="FF007E39"/>
      <name val="Calibri"/>
      <family val="2"/>
    </font>
    <font>
      <sz val="11"/>
      <color theme="0" tint="-4.9989318521683403E-2"/>
      <name val="Calibri"/>
      <family val="2"/>
    </font>
    <font>
      <sz val="11"/>
      <color theme="2" tint="-0.499984740745262"/>
      <name val="Calibri"/>
      <family val="2"/>
    </font>
    <font>
      <sz val="11"/>
      <color theme="0"/>
      <name val="Calibri"/>
      <family val="2"/>
    </font>
    <font>
      <sz val="11"/>
      <color rgb="FF000000"/>
      <name val="Calibri"/>
      <family val="2"/>
    </font>
    <font>
      <u/>
      <sz val="11"/>
      <color theme="10"/>
      <name val="Calibri"/>
      <family val="2"/>
    </font>
    <font>
      <u/>
      <sz val="11"/>
      <color rgb="FF0000FF"/>
      <name val="Calibri"/>
      <family val="2"/>
    </font>
    <font>
      <sz val="11"/>
      <color theme="1"/>
      <name val="Calibri"/>
      <family val="2"/>
    </font>
    <font>
      <sz val="8"/>
      <name val="Calibri"/>
      <family val="2"/>
    </font>
    <font>
      <sz val="11"/>
      <color rgb="FF000000"/>
      <name val="Calibri"/>
      <family val="2"/>
    </font>
  </fonts>
  <fills count="15">
    <fill>
      <patternFill patternType="none"/>
    </fill>
    <fill>
      <patternFill patternType="gray125"/>
    </fill>
    <fill>
      <patternFill patternType="solid">
        <fgColor rgb="FFBFBFBF"/>
        <bgColor rgb="FFBFBFBF"/>
      </patternFill>
    </fill>
    <fill>
      <patternFill patternType="solid">
        <fgColor theme="0" tint="-0.249977111117893"/>
        <bgColor rgb="FFBFBFBF"/>
      </patternFill>
    </fill>
    <fill>
      <patternFill patternType="solid">
        <fgColor theme="0" tint="-0.249977111117893"/>
        <bgColor indexed="64"/>
      </patternFill>
    </fill>
    <fill>
      <patternFill patternType="solid">
        <fgColor theme="0" tint="-0.14999847407452621"/>
        <bgColor indexed="64"/>
      </patternFill>
    </fill>
    <fill>
      <patternFill patternType="solid">
        <fgColor rgb="FF007E39"/>
        <bgColor indexed="64"/>
      </patternFill>
    </fill>
    <fill>
      <patternFill patternType="solid">
        <fgColor theme="0" tint="-4.9989318521683403E-2"/>
        <bgColor indexed="64"/>
      </patternFill>
    </fill>
    <fill>
      <patternFill patternType="solid">
        <fgColor rgb="FF007E39"/>
        <bgColor rgb="FF9BBB59"/>
      </patternFill>
    </fill>
    <fill>
      <patternFill patternType="solid">
        <fgColor theme="4"/>
        <bgColor rgb="FF9BBB59"/>
      </patternFill>
    </fill>
    <fill>
      <patternFill patternType="solid">
        <fgColor rgb="FFFFFF00"/>
        <bgColor indexed="64"/>
      </patternFill>
    </fill>
    <fill>
      <patternFill patternType="solid">
        <fgColor rgb="FFFFFF00"/>
        <bgColor rgb="FFBFBFBF"/>
      </patternFill>
    </fill>
    <fill>
      <patternFill patternType="solid">
        <fgColor rgb="FFFF0000"/>
        <bgColor indexed="64"/>
      </patternFill>
    </fill>
    <fill>
      <patternFill patternType="solid">
        <fgColor rgb="FFFF0000"/>
        <bgColor rgb="FFBFBFBF"/>
      </patternFill>
    </fill>
    <fill>
      <patternFill patternType="solid">
        <fgColor rgb="FF008A3E"/>
        <bgColor indexed="64"/>
      </patternFill>
    </fill>
  </fills>
  <borders count="11">
    <border>
      <left/>
      <right/>
      <top/>
      <bottom/>
      <diagonal/>
    </border>
    <border>
      <left/>
      <right/>
      <top/>
      <bottom/>
      <diagonal/>
    </border>
    <border>
      <left style="thick">
        <color auto="1"/>
      </left>
      <right/>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right style="thick">
        <color indexed="64"/>
      </right>
      <top/>
      <bottom style="thick">
        <color auto="1"/>
      </bottom>
      <diagonal/>
    </border>
    <border>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s>
  <cellStyleXfs count="56">
    <xf numFmtId="0" fontId="0" fillId="0" borderId="0"/>
    <xf numFmtId="0" fontId="4" fillId="0" borderId="0" applyNumberFormat="0" applyFill="0" applyBorder="0" applyAlignment="0" applyProtection="0">
      <alignment vertical="top"/>
      <protection locked="0"/>
    </xf>
    <xf numFmtId="0" fontId="15" fillId="0" borderId="1"/>
    <xf numFmtId="0" fontId="16" fillId="0" borderId="1" applyNumberFormat="0" applyFill="0" applyBorder="0" applyAlignment="0" applyProtection="0">
      <alignment vertical="top"/>
      <protection locked="0"/>
    </xf>
    <xf numFmtId="0" fontId="15" fillId="0" borderId="1"/>
    <xf numFmtId="0" fontId="15" fillId="0" borderId="1"/>
    <xf numFmtId="0" fontId="4" fillId="0" borderId="1" applyNumberFormat="0" applyFill="0" applyBorder="0" applyAlignment="0" applyProtection="0">
      <alignment vertical="top"/>
      <protection locked="0"/>
    </xf>
    <xf numFmtId="0" fontId="15" fillId="0" borderId="1"/>
    <xf numFmtId="0" fontId="15" fillId="0" borderId="1"/>
    <xf numFmtId="0" fontId="15" fillId="0" borderId="1"/>
    <xf numFmtId="0" fontId="15" fillId="0" borderId="1"/>
    <xf numFmtId="0" fontId="15" fillId="0" borderId="1"/>
    <xf numFmtId="0" fontId="5" fillId="0" borderId="1"/>
    <xf numFmtId="0" fontId="5" fillId="0" borderId="1"/>
    <xf numFmtId="0" fontId="4" fillId="0" borderId="1" applyNumberFormat="0" applyFill="0" applyBorder="0" applyAlignment="0" applyProtection="0">
      <alignment vertical="top"/>
      <protection locked="0"/>
    </xf>
    <xf numFmtId="0" fontId="5" fillId="0" borderId="1"/>
    <xf numFmtId="0" fontId="5" fillId="0" borderId="1"/>
    <xf numFmtId="0" fontId="5" fillId="0" borderId="1"/>
    <xf numFmtId="0" fontId="5" fillId="0" borderId="1"/>
    <xf numFmtId="0" fontId="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4" fillId="0" borderId="1" applyNumberFormat="0" applyFill="0" applyBorder="0" applyAlignment="0" applyProtection="0">
      <alignment vertical="top"/>
      <protection locked="0"/>
    </xf>
    <xf numFmtId="0" fontId="15" fillId="0" borderId="1"/>
    <xf numFmtId="43" fontId="15" fillId="0" borderId="0" applyFont="0" applyFill="0" applyBorder="0" applyAlignment="0" applyProtection="0"/>
    <xf numFmtId="0" fontId="1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43" fontId="5" fillId="0" borderId="1" applyFont="0" applyFill="0" applyBorder="0" applyAlignment="0" applyProtection="0"/>
    <xf numFmtId="0" fontId="4" fillId="0" borderId="1" applyNumberFormat="0" applyFill="0" applyBorder="0" applyAlignment="0" applyProtection="0">
      <alignment vertical="top"/>
      <protection locked="0"/>
    </xf>
    <xf numFmtId="0" fontId="20"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cellStyleXfs>
  <cellXfs count="353">
    <xf numFmtId="0" fontId="0" fillId="0" borderId="0" xfId="0"/>
    <xf numFmtId="0" fontId="1" fillId="0" borderId="0" xfId="0" applyFont="1"/>
    <xf numFmtId="14" fontId="0" fillId="0" borderId="0" xfId="0" applyNumberFormat="1"/>
    <xf numFmtId="0" fontId="0" fillId="2" borderId="1" xfId="0" applyFill="1" applyBorder="1"/>
    <xf numFmtId="0" fontId="3" fillId="2" borderId="0" xfId="0" applyFont="1" applyFill="1"/>
    <xf numFmtId="0" fontId="0" fillId="3" borderId="1" xfId="0" applyFill="1" applyBorder="1"/>
    <xf numFmtId="14" fontId="3" fillId="3" borderId="0" xfId="0" applyNumberFormat="1" applyFont="1" applyFill="1"/>
    <xf numFmtId="0" fontId="3" fillId="3" borderId="0" xfId="0" applyFont="1" applyFill="1"/>
    <xf numFmtId="0" fontId="0" fillId="0" borderId="1" xfId="0" applyBorder="1"/>
    <xf numFmtId="0" fontId="6" fillId="0" borderId="0" xfId="1" applyFont="1" applyAlignment="1" applyProtection="1"/>
    <xf numFmtId="0" fontId="5" fillId="0" borderId="0" xfId="0" applyFont="1"/>
    <xf numFmtId="0" fontId="7" fillId="0" borderId="0" xfId="0" applyFont="1"/>
    <xf numFmtId="0" fontId="5" fillId="0" borderId="1" xfId="0" applyFont="1" applyBorder="1"/>
    <xf numFmtId="0" fontId="5" fillId="4" borderId="1" xfId="0" applyFont="1" applyFill="1" applyBorder="1"/>
    <xf numFmtId="0" fontId="0" fillId="4" borderId="1" xfId="0" applyFill="1" applyBorder="1"/>
    <xf numFmtId="0" fontId="6" fillId="4" borderId="0" xfId="1" applyFont="1" applyFill="1" applyAlignment="1" applyProtection="1"/>
    <xf numFmtId="0" fontId="5" fillId="4" borderId="0" xfId="0" applyFont="1" applyFill="1"/>
    <xf numFmtId="14" fontId="0" fillId="4" borderId="0" xfId="0" applyNumberFormat="1" applyFill="1"/>
    <xf numFmtId="0" fontId="7" fillId="4" borderId="0" xfId="0" applyFont="1" applyFill="1"/>
    <xf numFmtId="0" fontId="4" fillId="0" borderId="0" xfId="1" applyAlignment="1" applyProtection="1"/>
    <xf numFmtId="0" fontId="0" fillId="5" borderId="0" xfId="0" applyFill="1"/>
    <xf numFmtId="0" fontId="0" fillId="0" borderId="2" xfId="0" applyBorder="1"/>
    <xf numFmtId="0" fontId="5" fillId="0" borderId="0" xfId="0" applyFont="1" applyAlignment="1">
      <alignment wrapText="1"/>
    </xf>
    <xf numFmtId="0" fontId="5" fillId="7" borderId="0" xfId="0" applyFont="1" applyFill="1" applyAlignment="1">
      <alignment wrapText="1"/>
    </xf>
    <xf numFmtId="0" fontId="8" fillId="6" borderId="0" xfId="0" applyFont="1" applyFill="1" applyAlignment="1">
      <alignment vertical="center"/>
    </xf>
    <xf numFmtId="0" fontId="9" fillId="0" borderId="0" xfId="0" applyFont="1"/>
    <xf numFmtId="0" fontId="5" fillId="7" borderId="0" xfId="0" applyFont="1" applyFill="1" applyAlignment="1">
      <alignment vertical="top" wrapText="1"/>
    </xf>
    <xf numFmtId="0" fontId="12" fillId="8" borderId="1" xfId="0" applyFont="1" applyFill="1" applyBorder="1"/>
    <xf numFmtId="0" fontId="12" fillId="9" borderId="1" xfId="0" applyFont="1" applyFill="1" applyBorder="1"/>
    <xf numFmtId="0" fontId="14" fillId="8" borderId="1" xfId="0" applyFont="1" applyFill="1" applyBorder="1"/>
    <xf numFmtId="0" fontId="0" fillId="0" borderId="1" xfId="2" applyFont="1"/>
    <xf numFmtId="0" fontId="0" fillId="4" borderId="1" xfId="2" applyFont="1" applyFill="1"/>
    <xf numFmtId="0" fontId="3" fillId="0" borderId="1" xfId="2" applyFont="1"/>
    <xf numFmtId="0" fontId="4" fillId="4" borderId="1" xfId="3" applyFont="1" applyFill="1" applyAlignment="1" applyProtection="1"/>
    <xf numFmtId="0" fontId="5" fillId="4" borderId="1" xfId="2" applyFont="1" applyFill="1"/>
    <xf numFmtId="14" fontId="0" fillId="4" borderId="1" xfId="2" applyNumberFormat="1" applyFont="1" applyFill="1"/>
    <xf numFmtId="0" fontId="3" fillId="4" borderId="1" xfId="2" applyFont="1" applyFill="1"/>
    <xf numFmtId="14" fontId="3" fillId="4" borderId="1" xfId="2" applyNumberFormat="1" applyFont="1" applyFill="1"/>
    <xf numFmtId="0" fontId="4" fillId="0" borderId="1" xfId="3" applyFont="1" applyFill="1" applyAlignment="1" applyProtection="1"/>
    <xf numFmtId="14" fontId="3" fillId="0" borderId="1" xfId="2" applyNumberFormat="1" applyFont="1"/>
    <xf numFmtId="0" fontId="5" fillId="0" borderId="1" xfId="2" applyFont="1"/>
    <xf numFmtId="0" fontId="4" fillId="4" borderId="1" xfId="3" applyFont="1" applyFill="1" applyBorder="1" applyAlignment="1" applyProtection="1"/>
    <xf numFmtId="0" fontId="0" fillId="4" borderId="1" xfId="4" applyFont="1" applyFill="1"/>
    <xf numFmtId="14" fontId="0" fillId="0" borderId="1" xfId="4" applyNumberFormat="1" applyFont="1"/>
    <xf numFmtId="0" fontId="0" fillId="0" borderId="1" xfId="4" applyFont="1"/>
    <xf numFmtId="0" fontId="5" fillId="0" borderId="1" xfId="4" applyFont="1"/>
    <xf numFmtId="0" fontId="3" fillId="0" borderId="1" xfId="4" applyFont="1"/>
    <xf numFmtId="0" fontId="5" fillId="4" borderId="1" xfId="4" applyFont="1" applyFill="1"/>
    <xf numFmtId="14" fontId="0" fillId="4" borderId="1" xfId="4" applyNumberFormat="1" applyFont="1" applyFill="1"/>
    <xf numFmtId="0" fontId="3" fillId="4" borderId="1" xfId="4" applyFont="1" applyFill="1"/>
    <xf numFmtId="0" fontId="0" fillId="0" borderId="1" xfId="8" applyFont="1"/>
    <xf numFmtId="0" fontId="17" fillId="0" borderId="1" xfId="8" applyFont="1"/>
    <xf numFmtId="0" fontId="0" fillId="4" borderId="1" xfId="8" applyFont="1" applyFill="1"/>
    <xf numFmtId="0" fontId="15" fillId="0" borderId="1" xfId="8"/>
    <xf numFmtId="14" fontId="0" fillId="0" borderId="1" xfId="8" applyNumberFormat="1" applyFont="1"/>
    <xf numFmtId="0" fontId="3" fillId="0" borderId="1" xfId="8" applyFont="1"/>
    <xf numFmtId="14" fontId="0" fillId="4" borderId="1" xfId="8" applyNumberFormat="1" applyFont="1" applyFill="1"/>
    <xf numFmtId="0" fontId="3" fillId="4" borderId="1" xfId="8" applyFont="1" applyFill="1"/>
    <xf numFmtId="0" fontId="5" fillId="4" borderId="1" xfId="8" applyFont="1" applyFill="1"/>
    <xf numFmtId="0" fontId="5" fillId="0" borderId="1" xfId="8" applyFont="1"/>
    <xf numFmtId="0" fontId="16" fillId="0" borderId="1" xfId="3" applyFill="1" applyBorder="1" applyAlignment="1" applyProtection="1"/>
    <xf numFmtId="0" fontId="15" fillId="4" borderId="1" xfId="8" applyFill="1"/>
    <xf numFmtId="0" fontId="16" fillId="4" borderId="1" xfId="3" applyFill="1" applyBorder="1" applyAlignment="1" applyProtection="1"/>
    <xf numFmtId="0" fontId="16" fillId="4" borderId="1" xfId="3" applyFill="1" applyAlignment="1" applyProtection="1"/>
    <xf numFmtId="0" fontId="0" fillId="0" borderId="2" xfId="10" applyFont="1" applyBorder="1"/>
    <xf numFmtId="0" fontId="5" fillId="0" borderId="1" xfId="10" applyFont="1"/>
    <xf numFmtId="14" fontId="0" fillId="0" borderId="1" xfId="10" applyNumberFormat="1" applyFont="1"/>
    <xf numFmtId="0" fontId="0" fillId="0" borderId="1" xfId="10" applyFont="1"/>
    <xf numFmtId="0" fontId="15" fillId="0" borderId="1" xfId="10"/>
    <xf numFmtId="0" fontId="5" fillId="0" borderId="2" xfId="10" applyFont="1" applyBorder="1"/>
    <xf numFmtId="0" fontId="3" fillId="0" borderId="2" xfId="10" applyFont="1" applyBorder="1"/>
    <xf numFmtId="0" fontId="5" fillId="0" borderId="1" xfId="19"/>
    <xf numFmtId="0" fontId="5" fillId="4" borderId="1" xfId="19" applyFill="1"/>
    <xf numFmtId="14" fontId="5" fillId="0" borderId="1" xfId="19" applyNumberFormat="1"/>
    <xf numFmtId="0" fontId="3" fillId="0" borderId="1" xfId="19" applyFont="1"/>
    <xf numFmtId="14" fontId="5" fillId="4" borderId="1" xfId="19" applyNumberFormat="1" applyFill="1"/>
    <xf numFmtId="0" fontId="3" fillId="4" borderId="1" xfId="19" applyFont="1" applyFill="1"/>
    <xf numFmtId="0" fontId="5" fillId="0" borderId="2" xfId="19" applyBorder="1"/>
    <xf numFmtId="3" fontId="5" fillId="4" borderId="1" xfId="19" applyNumberFormat="1" applyFill="1" applyAlignment="1">
      <alignment horizontal="left"/>
    </xf>
    <xf numFmtId="3" fontId="0" fillId="0" borderId="1" xfId="20" applyNumberFormat="1" applyFont="1" applyAlignment="1">
      <alignment horizontal="right"/>
    </xf>
    <xf numFmtId="0" fontId="0" fillId="0" borderId="1" xfId="20" applyFont="1"/>
    <xf numFmtId="0" fontId="15" fillId="0" borderId="1" xfId="20"/>
    <xf numFmtId="14" fontId="0" fillId="0" borderId="1" xfId="20" applyNumberFormat="1" applyFont="1"/>
    <xf numFmtId="0" fontId="3" fillId="0" borderId="1" xfId="20" applyFont="1"/>
    <xf numFmtId="0" fontId="0" fillId="0" borderId="1" xfId="21" applyFont="1"/>
    <xf numFmtId="14" fontId="0" fillId="0" borderId="1" xfId="21" applyNumberFormat="1" applyFont="1"/>
    <xf numFmtId="0" fontId="15" fillId="0" borderId="1" xfId="21"/>
    <xf numFmtId="0" fontId="5" fillId="0" borderId="1" xfId="21" applyFont="1"/>
    <xf numFmtId="0" fontId="3" fillId="0" borderId="1" xfId="21" applyFont="1"/>
    <xf numFmtId="0" fontId="0" fillId="4" borderId="1" xfId="22" applyFont="1" applyFill="1"/>
    <xf numFmtId="14" fontId="0" fillId="4" borderId="1" xfId="22" applyNumberFormat="1" applyFont="1" applyFill="1"/>
    <xf numFmtId="0" fontId="3" fillId="4" borderId="1" xfId="22" applyFont="1" applyFill="1"/>
    <xf numFmtId="0" fontId="15" fillId="4" borderId="1" xfId="22" applyFill="1"/>
    <xf numFmtId="0" fontId="0" fillId="0" borderId="1" xfId="23" applyFont="1"/>
    <xf numFmtId="0" fontId="15" fillId="0" borderId="1" xfId="23"/>
    <xf numFmtId="0" fontId="3" fillId="0" borderId="1" xfId="23" applyFont="1"/>
    <xf numFmtId="14" fontId="0" fillId="0" borderId="1" xfId="23" applyNumberFormat="1" applyFont="1"/>
    <xf numFmtId="0" fontId="5" fillId="4" borderId="1" xfId="19" applyFill="1" applyAlignment="1">
      <alignment wrapText="1"/>
    </xf>
    <xf numFmtId="0" fontId="0" fillId="0" borderId="1" xfId="24" applyFont="1"/>
    <xf numFmtId="0" fontId="0" fillId="4" borderId="1" xfId="24" applyFont="1" applyFill="1"/>
    <xf numFmtId="14" fontId="0" fillId="0" borderId="1" xfId="24" applyNumberFormat="1" applyFont="1"/>
    <xf numFmtId="0" fontId="5" fillId="0" borderId="1" xfId="24" applyFont="1"/>
    <xf numFmtId="0" fontId="3" fillId="0" borderId="1" xfId="24" applyFont="1"/>
    <xf numFmtId="0" fontId="5" fillId="4" borderId="1" xfId="24" applyFont="1" applyFill="1"/>
    <xf numFmtId="14" fontId="0" fillId="4" borderId="1" xfId="24" applyNumberFormat="1" applyFont="1" applyFill="1"/>
    <xf numFmtId="0" fontId="3" fillId="4" borderId="1" xfId="24" applyFont="1" applyFill="1"/>
    <xf numFmtId="0" fontId="0" fillId="0" borderId="1" xfId="25" applyFont="1"/>
    <xf numFmtId="0" fontId="0" fillId="4" borderId="1" xfId="25" applyFont="1" applyFill="1"/>
    <xf numFmtId="14" fontId="0" fillId="0" borderId="1" xfId="25" applyNumberFormat="1" applyFont="1"/>
    <xf numFmtId="0" fontId="5" fillId="0" borderId="1" xfId="25" applyFont="1"/>
    <xf numFmtId="0" fontId="3" fillId="0" borderId="1" xfId="25" applyFont="1"/>
    <xf numFmtId="0" fontId="5" fillId="4" borderId="1" xfId="25" applyFont="1" applyFill="1"/>
    <xf numFmtId="14" fontId="0" fillId="4" borderId="1" xfId="25" applyNumberFormat="1" applyFont="1" applyFill="1"/>
    <xf numFmtId="0" fontId="3" fillId="4" borderId="1" xfId="25" applyFont="1" applyFill="1"/>
    <xf numFmtId="0" fontId="15" fillId="4" borderId="1" xfId="25" applyFill="1"/>
    <xf numFmtId="0" fontId="0" fillId="0" borderId="1" xfId="25" applyFont="1" applyAlignment="1">
      <alignment horizontal="right"/>
    </xf>
    <xf numFmtId="0" fontId="15" fillId="4" borderId="1" xfId="25" applyFill="1" applyAlignment="1">
      <alignment horizontal="right"/>
    </xf>
    <xf numFmtId="0" fontId="0" fillId="0" borderId="1" xfId="28" applyFont="1"/>
    <xf numFmtId="0" fontId="0" fillId="4" borderId="1" xfId="28" applyFont="1" applyFill="1"/>
    <xf numFmtId="0" fontId="15" fillId="0" borderId="1" xfId="28"/>
    <xf numFmtId="0" fontId="3" fillId="0" borderId="1" xfId="28" applyFont="1"/>
    <xf numFmtId="14" fontId="0" fillId="0" borderId="1" xfId="28" applyNumberFormat="1" applyFont="1"/>
    <xf numFmtId="14" fontId="0" fillId="4" borderId="1" xfId="28" applyNumberFormat="1" applyFont="1" applyFill="1"/>
    <xf numFmtId="0" fontId="3" fillId="4" borderId="1" xfId="28" applyFont="1" applyFill="1"/>
    <xf numFmtId="0" fontId="15" fillId="4" borderId="1" xfId="28" applyFill="1"/>
    <xf numFmtId="0" fontId="3" fillId="4" borderId="0" xfId="0" applyFont="1" applyFill="1"/>
    <xf numFmtId="0" fontId="0" fillId="4" borderId="0" xfId="0" applyFill="1"/>
    <xf numFmtId="0" fontId="3" fillId="0" borderId="0" xfId="0" applyFont="1"/>
    <xf numFmtId="0" fontId="16" fillId="0" borderId="1" xfId="3" applyAlignment="1" applyProtection="1"/>
    <xf numFmtId="0" fontId="0" fillId="4" borderId="0" xfId="0" applyFill="1" applyAlignment="1">
      <alignment horizontal="right"/>
    </xf>
    <xf numFmtId="3" fontId="0" fillId="4" borderId="0" xfId="0" applyNumberFormat="1" applyFill="1" applyAlignment="1">
      <alignment horizontal="right"/>
    </xf>
    <xf numFmtId="3" fontId="0" fillId="0" borderId="0" xfId="0" applyNumberFormat="1" applyAlignment="1">
      <alignment horizontal="right"/>
    </xf>
    <xf numFmtId="0" fontId="0" fillId="0" borderId="0" xfId="0" applyAlignment="1">
      <alignment horizontal="right"/>
    </xf>
    <xf numFmtId="0" fontId="5" fillId="0" borderId="4" xfId="4" applyFont="1" applyBorder="1"/>
    <xf numFmtId="0" fontId="0" fillId="0" borderId="4" xfId="4" applyFont="1" applyBorder="1"/>
    <xf numFmtId="14" fontId="0" fillId="0" borderId="4" xfId="4" applyNumberFormat="1" applyFont="1" applyBorder="1"/>
    <xf numFmtId="0" fontId="3" fillId="0" borderId="4" xfId="4" applyFont="1" applyBorder="1"/>
    <xf numFmtId="0" fontId="0" fillId="0" borderId="4" xfId="0" applyBorder="1"/>
    <xf numFmtId="0" fontId="3" fillId="0" borderId="4" xfId="2" applyFont="1" applyBorder="1"/>
    <xf numFmtId="0" fontId="5" fillId="0" borderId="4" xfId="2" applyFont="1" applyBorder="1"/>
    <xf numFmtId="0" fontId="4" fillId="0" borderId="4" xfId="3" applyFont="1" applyFill="1" applyBorder="1" applyAlignment="1" applyProtection="1"/>
    <xf numFmtId="0" fontId="0" fillId="0" borderId="4" xfId="2" applyFont="1" applyBorder="1"/>
    <xf numFmtId="14" fontId="3" fillId="0" borderId="4" xfId="2" applyNumberFormat="1" applyFont="1" applyBorder="1"/>
    <xf numFmtId="0" fontId="0" fillId="4" borderId="1" xfId="30" applyFont="1" applyFill="1"/>
    <xf numFmtId="0" fontId="15" fillId="0" borderId="1" xfId="30"/>
    <xf numFmtId="0" fontId="5" fillId="0" borderId="1" xfId="30" applyFont="1"/>
    <xf numFmtId="14" fontId="0" fillId="0" borderId="1" xfId="30" applyNumberFormat="1" applyFont="1"/>
    <xf numFmtId="0" fontId="0" fillId="0" borderId="1" xfId="30" applyFont="1"/>
    <xf numFmtId="0" fontId="5" fillId="4" borderId="1" xfId="30" applyFont="1" applyFill="1"/>
    <xf numFmtId="14" fontId="0" fillId="4" borderId="1" xfId="30" applyNumberFormat="1" applyFont="1" applyFill="1"/>
    <xf numFmtId="0" fontId="4" fillId="0" borderId="1" xfId="14" applyFill="1" applyBorder="1" applyAlignment="1" applyProtection="1"/>
    <xf numFmtId="0" fontId="15" fillId="4" borderId="1" xfId="30" applyFill="1"/>
    <xf numFmtId="0" fontId="4" fillId="4" borderId="1" xfId="14" applyFill="1" applyBorder="1" applyAlignment="1" applyProtection="1"/>
    <xf numFmtId="0" fontId="18" fillId="0" borderId="1" xfId="30" applyFont="1"/>
    <xf numFmtId="14" fontId="15" fillId="0" borderId="1" xfId="30" applyNumberFormat="1"/>
    <xf numFmtId="0" fontId="18" fillId="4" borderId="1" xfId="30" applyFont="1" applyFill="1"/>
    <xf numFmtId="14" fontId="15" fillId="4" borderId="1" xfId="30" applyNumberFormat="1" applyFill="1"/>
    <xf numFmtId="0" fontId="0" fillId="4" borderId="1" xfId="30" applyFont="1" applyFill="1" applyAlignment="1">
      <alignment horizontal="right"/>
    </xf>
    <xf numFmtId="0" fontId="5" fillId="0" borderId="1" xfId="0" applyFont="1" applyBorder="1" applyAlignment="1">
      <alignment wrapText="1"/>
    </xf>
    <xf numFmtId="0" fontId="5" fillId="0" borderId="1" xfId="0" applyFont="1" applyBorder="1" applyAlignment="1">
      <alignment horizontal="right" wrapText="1"/>
    </xf>
    <xf numFmtId="14" fontId="0" fillId="0" borderId="1" xfId="0" applyNumberFormat="1" applyBorder="1"/>
    <xf numFmtId="0" fontId="3" fillId="0" borderId="1" xfId="0" applyFont="1" applyBorder="1"/>
    <xf numFmtId="0" fontId="5" fillId="4" borderId="1" xfId="0" applyFont="1" applyFill="1" applyBorder="1" applyAlignment="1">
      <alignment wrapText="1"/>
    </xf>
    <xf numFmtId="0" fontId="5" fillId="4" borderId="1" xfId="0" applyFont="1" applyFill="1" applyBorder="1" applyAlignment="1">
      <alignment horizontal="right" wrapText="1"/>
    </xf>
    <xf numFmtId="14" fontId="0" fillId="4" borderId="1" xfId="0" applyNumberFormat="1" applyFill="1" applyBorder="1"/>
    <xf numFmtId="0" fontId="3" fillId="4" borderId="1" xfId="0" applyFont="1" applyFill="1" applyBorder="1"/>
    <xf numFmtId="0" fontId="5" fillId="0" borderId="0" xfId="0" applyFont="1" applyAlignment="1">
      <alignment horizontal="right"/>
    </xf>
    <xf numFmtId="1" fontId="3" fillId="4" borderId="3" xfId="2" applyNumberFormat="1" applyFont="1" applyFill="1" applyBorder="1" applyAlignment="1">
      <alignment horizontal="left" vertical="center"/>
    </xf>
    <xf numFmtId="1" fontId="0" fillId="4" borderId="3" xfId="2" applyNumberFormat="1" applyFont="1" applyFill="1" applyBorder="1" applyAlignment="1">
      <alignment horizontal="left"/>
    </xf>
    <xf numFmtId="1" fontId="0" fillId="0" borderId="3" xfId="2" applyNumberFormat="1" applyFont="1" applyBorder="1" applyAlignment="1">
      <alignment horizontal="left"/>
    </xf>
    <xf numFmtId="1" fontId="0" fillId="0" borderId="5" xfId="2" applyNumberFormat="1" applyFont="1" applyBorder="1" applyAlignment="1">
      <alignment horizontal="left"/>
    </xf>
    <xf numFmtId="1" fontId="0" fillId="0" borderId="3" xfId="8" applyNumberFormat="1" applyFont="1" applyBorder="1" applyAlignment="1">
      <alignment horizontal="left"/>
    </xf>
    <xf numFmtId="1" fontId="0" fillId="4" borderId="3" xfId="8" applyNumberFormat="1" applyFont="1" applyFill="1" applyBorder="1" applyAlignment="1">
      <alignment horizontal="left"/>
    </xf>
    <xf numFmtId="1" fontId="0" fillId="0" borderId="3" xfId="20" applyNumberFormat="1" applyFont="1" applyBorder="1" applyAlignment="1">
      <alignment horizontal="left"/>
    </xf>
    <xf numFmtId="1" fontId="0" fillId="4" borderId="3" xfId="22" applyNumberFormat="1" applyFont="1" applyFill="1" applyBorder="1" applyAlignment="1">
      <alignment horizontal="left"/>
    </xf>
    <xf numFmtId="1" fontId="0" fillId="0" borderId="3" xfId="23" applyNumberFormat="1" applyFont="1" applyBorder="1" applyAlignment="1">
      <alignment horizontal="left"/>
    </xf>
    <xf numFmtId="1" fontId="0" fillId="4" borderId="3" xfId="28" applyNumberFormat="1" applyFont="1" applyFill="1" applyBorder="1" applyAlignment="1">
      <alignment horizontal="left"/>
    </xf>
    <xf numFmtId="1" fontId="0" fillId="0" borderId="3" xfId="28" applyNumberFormat="1" applyFont="1" applyBorder="1" applyAlignment="1">
      <alignment horizontal="left"/>
    </xf>
    <xf numFmtId="1" fontId="0" fillId="4" borderId="3" xfId="0" applyNumberFormat="1" applyFill="1" applyBorder="1" applyAlignment="1">
      <alignment horizontal="left"/>
    </xf>
    <xf numFmtId="1" fontId="0" fillId="0" borderId="3" xfId="0" applyNumberFormat="1" applyBorder="1" applyAlignment="1">
      <alignment horizontal="left"/>
    </xf>
    <xf numFmtId="1" fontId="0" fillId="4" borderId="3" xfId="30" applyNumberFormat="1" applyFont="1" applyFill="1" applyBorder="1" applyAlignment="1">
      <alignment horizontal="left"/>
    </xf>
    <xf numFmtId="1" fontId="0" fillId="0" borderId="3" xfId="30" applyNumberFormat="1" applyFont="1" applyBorder="1" applyAlignment="1">
      <alignment horizontal="left"/>
    </xf>
    <xf numFmtId="0" fontId="0" fillId="0" borderId="3" xfId="0" applyBorder="1" applyAlignment="1">
      <alignment horizontal="left"/>
    </xf>
    <xf numFmtId="0" fontId="0" fillId="4" borderId="3" xfId="0" applyFill="1" applyBorder="1" applyAlignment="1">
      <alignment horizontal="left"/>
    </xf>
    <xf numFmtId="0" fontId="4" fillId="4" borderId="1" xfId="1" applyFill="1" applyBorder="1" applyAlignment="1" applyProtection="1"/>
    <xf numFmtId="0" fontId="4" fillId="0" borderId="1" xfId="1" applyFill="1" applyBorder="1" applyAlignment="1" applyProtection="1"/>
    <xf numFmtId="0" fontId="3" fillId="10" borderId="1" xfId="2" applyFont="1" applyFill="1"/>
    <xf numFmtId="1" fontId="3" fillId="10" borderId="3" xfId="2" applyNumberFormat="1" applyFont="1" applyFill="1" applyBorder="1" applyAlignment="1">
      <alignment horizontal="left" vertical="center"/>
    </xf>
    <xf numFmtId="1" fontId="3" fillId="10" borderId="3" xfId="2" applyNumberFormat="1" applyFont="1" applyFill="1" applyBorder="1" applyAlignment="1">
      <alignment horizontal="left"/>
    </xf>
    <xf numFmtId="0" fontId="3" fillId="10" borderId="1" xfId="8" applyFont="1" applyFill="1"/>
    <xf numFmtId="1" fontId="3" fillId="10" borderId="3" xfId="8" applyNumberFormat="1" applyFont="1" applyFill="1" applyBorder="1" applyAlignment="1">
      <alignment horizontal="left"/>
    </xf>
    <xf numFmtId="0" fontId="3" fillId="10" borderId="1" xfId="30" applyFont="1" applyFill="1"/>
    <xf numFmtId="1" fontId="3" fillId="10" borderId="3" xfId="30" applyNumberFormat="1" applyFont="1" applyFill="1" applyBorder="1" applyAlignment="1">
      <alignment horizontal="left"/>
    </xf>
    <xf numFmtId="0" fontId="3" fillId="11" borderId="1" xfId="0" applyFont="1" applyFill="1" applyBorder="1"/>
    <xf numFmtId="0" fontId="3" fillId="11" borderId="0" xfId="0" applyFont="1" applyFill="1"/>
    <xf numFmtId="0" fontId="3" fillId="12" borderId="0" xfId="0" applyFont="1" applyFill="1"/>
    <xf numFmtId="0" fontId="3" fillId="13" borderId="1" xfId="0" applyFont="1" applyFill="1" applyBorder="1"/>
    <xf numFmtId="0" fontId="3" fillId="10" borderId="1" xfId="20" applyFont="1" applyFill="1"/>
    <xf numFmtId="1" fontId="3" fillId="10" borderId="3" xfId="20" applyNumberFormat="1" applyFont="1" applyFill="1" applyBorder="1" applyAlignment="1">
      <alignment horizontal="left"/>
    </xf>
    <xf numFmtId="0" fontId="18" fillId="0" borderId="4" xfId="30" applyFont="1" applyBorder="1"/>
    <xf numFmtId="1" fontId="0" fillId="0" borderId="5" xfId="0" applyNumberFormat="1" applyBorder="1" applyAlignment="1">
      <alignment horizontal="left"/>
    </xf>
    <xf numFmtId="0" fontId="5" fillId="0" borderId="4" xfId="30" applyFont="1" applyBorder="1"/>
    <xf numFmtId="0" fontId="0" fillId="0" borderId="4" xfId="30" applyFont="1" applyBorder="1"/>
    <xf numFmtId="0" fontId="4" fillId="0" borderId="4" xfId="1" applyFill="1" applyBorder="1" applyAlignment="1" applyProtection="1"/>
    <xf numFmtId="0" fontId="15" fillId="0" borderId="4" xfId="30" applyBorder="1"/>
    <xf numFmtId="14" fontId="0" fillId="0" borderId="4" xfId="0" applyNumberFormat="1" applyBorder="1"/>
    <xf numFmtId="0" fontId="14" fillId="14" borderId="6" xfId="0" applyFont="1" applyFill="1" applyBorder="1"/>
    <xf numFmtId="0" fontId="0" fillId="0" borderId="4" xfId="0" applyBorder="1" applyAlignment="1">
      <alignment horizontal="right"/>
    </xf>
    <xf numFmtId="0" fontId="3" fillId="0" borderId="4" xfId="0" applyFont="1" applyBorder="1"/>
    <xf numFmtId="0" fontId="0" fillId="0" borderId="1" xfId="0" applyBorder="1" applyAlignment="1">
      <alignment horizontal="right"/>
    </xf>
    <xf numFmtId="0" fontId="0" fillId="4" borderId="1" xfId="0" applyFill="1" applyBorder="1" applyAlignment="1">
      <alignment horizontal="right"/>
    </xf>
    <xf numFmtId="0" fontId="12" fillId="9" borderId="1" xfId="0" applyFont="1" applyFill="1" applyBorder="1" applyAlignment="1">
      <alignment horizontal="right"/>
    </xf>
    <xf numFmtId="3" fontId="7" fillId="0" borderId="0" xfId="0" applyNumberFormat="1" applyFont="1" applyAlignment="1">
      <alignment horizontal="right"/>
    </xf>
    <xf numFmtId="3" fontId="7" fillId="4" borderId="0" xfId="0" applyNumberFormat="1" applyFont="1" applyFill="1" applyAlignment="1">
      <alignment horizontal="right"/>
    </xf>
    <xf numFmtId="3" fontId="0" fillId="4" borderId="1" xfId="4" applyNumberFormat="1" applyFont="1" applyFill="1" applyAlignment="1">
      <alignment horizontal="right"/>
    </xf>
    <xf numFmtId="3" fontId="0" fillId="0" borderId="1" xfId="4" applyNumberFormat="1" applyFont="1" applyAlignment="1">
      <alignment horizontal="right"/>
    </xf>
    <xf numFmtId="3" fontId="0" fillId="0" borderId="4" xfId="4" applyNumberFormat="1" applyFont="1" applyBorder="1" applyAlignment="1">
      <alignment horizontal="right"/>
    </xf>
    <xf numFmtId="0" fontId="0" fillId="4" borderId="1" xfId="4" applyFont="1" applyFill="1" applyAlignment="1">
      <alignment horizontal="right"/>
    </xf>
    <xf numFmtId="3" fontId="5" fillId="0" borderId="1" xfId="19" applyNumberFormat="1" applyAlignment="1">
      <alignment horizontal="right"/>
    </xf>
    <xf numFmtId="0" fontId="5" fillId="4" borderId="1" xfId="19" applyFill="1" applyAlignment="1">
      <alignment horizontal="right"/>
    </xf>
    <xf numFmtId="3" fontId="5" fillId="4" borderId="1" xfId="19" applyNumberFormat="1" applyFill="1" applyAlignment="1">
      <alignment horizontal="right"/>
    </xf>
    <xf numFmtId="0" fontId="5" fillId="0" borderId="1" xfId="19" applyAlignment="1">
      <alignment horizontal="right"/>
    </xf>
    <xf numFmtId="0" fontId="0" fillId="0" borderId="1" xfId="21" applyFont="1" applyAlignment="1">
      <alignment horizontal="right"/>
    </xf>
    <xf numFmtId="3" fontId="0" fillId="0" borderId="1" xfId="21" applyNumberFormat="1" applyFont="1" applyAlignment="1">
      <alignment horizontal="right"/>
    </xf>
    <xf numFmtId="0" fontId="0" fillId="4" borderId="1" xfId="24" applyFont="1" applyFill="1" applyAlignment="1">
      <alignment horizontal="right"/>
    </xf>
    <xf numFmtId="0" fontId="0" fillId="0" borderId="1" xfId="24" applyFont="1" applyAlignment="1">
      <alignment horizontal="right"/>
    </xf>
    <xf numFmtId="3" fontId="0" fillId="0" borderId="4" xfId="2" applyNumberFormat="1" applyFont="1" applyBorder="1" applyAlignment="1">
      <alignment horizontal="right"/>
    </xf>
    <xf numFmtId="164" fontId="0" fillId="4" borderId="1" xfId="29" applyNumberFormat="1" applyFont="1" applyFill="1" applyBorder="1" applyAlignment="1">
      <alignment horizontal="right"/>
    </xf>
    <xf numFmtId="164" fontId="0" fillId="0" borderId="1" xfId="29" applyNumberFormat="1" applyFont="1" applyBorder="1" applyAlignment="1">
      <alignment horizontal="right"/>
    </xf>
    <xf numFmtId="0" fontId="3" fillId="2" borderId="1" xfId="0" applyFont="1" applyFill="1" applyBorder="1"/>
    <xf numFmtId="3" fontId="0" fillId="0" borderId="1" xfId="0" applyNumberFormat="1" applyBorder="1" applyAlignment="1">
      <alignment horizontal="right"/>
    </xf>
    <xf numFmtId="3" fontId="7" fillId="0" borderId="1" xfId="0" applyNumberFormat="1" applyFont="1" applyBorder="1" applyAlignment="1">
      <alignment horizontal="right"/>
    </xf>
    <xf numFmtId="3" fontId="7" fillId="4" borderId="1" xfId="0" applyNumberFormat="1" applyFont="1" applyFill="1" applyBorder="1" applyAlignment="1">
      <alignment horizontal="right"/>
    </xf>
    <xf numFmtId="3" fontId="0" fillId="4" borderId="1" xfId="0" applyNumberFormat="1" applyFill="1" applyBorder="1" applyAlignment="1">
      <alignment horizontal="right"/>
    </xf>
    <xf numFmtId="0" fontId="3" fillId="4" borderId="1" xfId="2" applyFont="1" applyFill="1" applyAlignment="1">
      <alignment horizontal="right"/>
    </xf>
    <xf numFmtId="0" fontId="0" fillId="4" borderId="1" xfId="2" applyFont="1" applyFill="1" applyAlignment="1">
      <alignment horizontal="right"/>
    </xf>
    <xf numFmtId="3" fontId="0" fillId="4" borderId="1" xfId="2" applyNumberFormat="1" applyFont="1" applyFill="1" applyAlignment="1">
      <alignment horizontal="right"/>
    </xf>
    <xf numFmtId="0" fontId="0" fillId="0" borderId="1" xfId="2" applyFont="1" applyAlignment="1">
      <alignment horizontal="right"/>
    </xf>
    <xf numFmtId="3" fontId="0" fillId="0" borderId="1" xfId="8" applyNumberFormat="1" applyFont="1" applyAlignment="1">
      <alignment horizontal="right"/>
    </xf>
    <xf numFmtId="0" fontId="0" fillId="0" borderId="1" xfId="8" applyFont="1" applyAlignment="1">
      <alignment horizontal="right"/>
    </xf>
    <xf numFmtId="3" fontId="0" fillId="4" borderId="1" xfId="8" applyNumberFormat="1" applyFont="1" applyFill="1" applyAlignment="1">
      <alignment horizontal="right"/>
    </xf>
    <xf numFmtId="0" fontId="0" fillId="4" borderId="1" xfId="8" applyFont="1" applyFill="1" applyAlignment="1">
      <alignment horizontal="right"/>
    </xf>
    <xf numFmtId="0" fontId="0" fillId="4" borderId="1" xfId="22" applyFont="1" applyFill="1" applyAlignment="1">
      <alignment horizontal="right"/>
    </xf>
    <xf numFmtId="0" fontId="0" fillId="0" borderId="1" xfId="23" applyFont="1" applyAlignment="1">
      <alignment horizontal="right"/>
    </xf>
    <xf numFmtId="0" fontId="0" fillId="4" borderId="1" xfId="28" applyFont="1" applyFill="1" applyAlignment="1">
      <alignment horizontal="right"/>
    </xf>
    <xf numFmtId="0" fontId="0" fillId="0" borderId="1" xfId="28" applyFont="1" applyAlignment="1">
      <alignment horizontal="right"/>
    </xf>
    <xf numFmtId="0" fontId="15" fillId="0" borderId="1" xfId="30" applyAlignment="1">
      <alignment horizontal="right"/>
    </xf>
    <xf numFmtId="0" fontId="0" fillId="0" borderId="1" xfId="30" applyFont="1" applyAlignment="1">
      <alignment horizontal="right"/>
    </xf>
    <xf numFmtId="1" fontId="0" fillId="0" borderId="1" xfId="0" applyNumberFormat="1" applyBorder="1" applyAlignment="1">
      <alignment horizontal="right"/>
    </xf>
    <xf numFmtId="1" fontId="0" fillId="4" borderId="1" xfId="0" applyNumberFormat="1" applyFill="1" applyBorder="1" applyAlignment="1">
      <alignment horizontal="right"/>
    </xf>
    <xf numFmtId="0" fontId="14" fillId="14" borderId="6" xfId="0" applyFont="1" applyFill="1" applyBorder="1" applyAlignment="1">
      <alignment horizontal="right"/>
    </xf>
    <xf numFmtId="14" fontId="5" fillId="0" borderId="1" xfId="0" applyNumberFormat="1"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14" fontId="5" fillId="0" borderId="4" xfId="0" applyNumberFormat="1" applyFont="1" applyBorder="1" applyAlignment="1">
      <alignment horizontal="right" wrapText="1"/>
    </xf>
    <xf numFmtId="0" fontId="5" fillId="5" borderId="0" xfId="0" applyFont="1" applyFill="1"/>
    <xf numFmtId="0" fontId="0" fillId="5" borderId="1" xfId="0" applyFill="1" applyBorder="1"/>
    <xf numFmtId="0" fontId="0" fillId="0" borderId="4" xfId="10" applyFont="1" applyBorder="1"/>
    <xf numFmtId="0" fontId="18" fillId="10" borderId="1" xfId="30" applyFont="1" applyFill="1"/>
    <xf numFmtId="1" fontId="0" fillId="10" borderId="3" xfId="0" applyNumberFormat="1" applyFill="1" applyBorder="1" applyAlignment="1">
      <alignment horizontal="left"/>
    </xf>
    <xf numFmtId="0" fontId="12" fillId="8" borderId="1" xfId="0" applyFont="1" applyFill="1" applyBorder="1" applyAlignment="1">
      <alignment horizontal="left"/>
    </xf>
    <xf numFmtId="0" fontId="0" fillId="0" borderId="0" xfId="0" applyAlignment="1">
      <alignment horizontal="left"/>
    </xf>
    <xf numFmtId="0" fontId="0" fillId="0" borderId="1" xfId="10" applyFont="1" applyAlignment="1">
      <alignment horizontal="left"/>
    </xf>
    <xf numFmtId="0" fontId="5" fillId="0" borderId="1" xfId="0" applyFont="1" applyBorder="1" applyAlignment="1">
      <alignment horizontal="left" wrapText="1"/>
    </xf>
    <xf numFmtId="0" fontId="5" fillId="0" borderId="4" xfId="0" applyFont="1" applyBorder="1" applyAlignment="1">
      <alignment horizontal="left" wrapText="1"/>
    </xf>
    <xf numFmtId="0" fontId="3" fillId="0" borderId="1" xfId="2" applyFont="1" applyAlignment="1">
      <alignment horizontal="left"/>
    </xf>
    <xf numFmtId="0" fontId="0" fillId="5" borderId="4" xfId="0" applyFill="1" applyBorder="1"/>
    <xf numFmtId="0" fontId="5" fillId="5" borderId="4" xfId="0" applyFont="1" applyFill="1" applyBorder="1"/>
    <xf numFmtId="0" fontId="18" fillId="12" borderId="1" xfId="30" applyFont="1" applyFill="1"/>
    <xf numFmtId="1" fontId="0" fillId="10" borderId="3" xfId="30" applyNumberFormat="1" applyFont="1" applyFill="1" applyBorder="1" applyAlignment="1">
      <alignment horizontal="left"/>
    </xf>
    <xf numFmtId="0" fontId="4" fillId="4" borderId="0" xfId="1" applyFill="1" applyAlignment="1" applyProtection="1"/>
    <xf numFmtId="0" fontId="0" fillId="10" borderId="0" xfId="0" applyFill="1"/>
    <xf numFmtId="0" fontId="0" fillId="0" borderId="7" xfId="0" applyBorder="1"/>
    <xf numFmtId="0" fontId="4" fillId="0" borderId="0" xfId="1" applyFill="1" applyAlignment="1" applyProtection="1"/>
    <xf numFmtId="1" fontId="0" fillId="4" borderId="8" xfId="0" applyNumberFormat="1" applyFill="1" applyBorder="1" applyAlignment="1">
      <alignment horizontal="left"/>
    </xf>
    <xf numFmtId="0" fontId="5" fillId="4" borderId="7" xfId="0" applyFont="1" applyFill="1" applyBorder="1"/>
    <xf numFmtId="0" fontId="5" fillId="4" borderId="7" xfId="30" applyFont="1" applyFill="1" applyBorder="1"/>
    <xf numFmtId="0" fontId="0" fillId="4" borderId="7" xfId="0" applyFill="1" applyBorder="1"/>
    <xf numFmtId="0" fontId="4" fillId="4" borderId="7" xfId="14" applyFill="1" applyBorder="1" applyAlignment="1" applyProtection="1"/>
    <xf numFmtId="0" fontId="0" fillId="4" borderId="7" xfId="0" applyFill="1" applyBorder="1" applyAlignment="1">
      <alignment horizontal="right"/>
    </xf>
    <xf numFmtId="14" fontId="0" fillId="4" borderId="7" xfId="0" applyNumberFormat="1" applyFill="1" applyBorder="1"/>
    <xf numFmtId="0" fontId="5" fillId="4" borderId="4" xfId="0" applyFont="1" applyFill="1" applyBorder="1"/>
    <xf numFmtId="0" fontId="0" fillId="4" borderId="4" xfId="0" applyFill="1" applyBorder="1"/>
    <xf numFmtId="0" fontId="0" fillId="4" borderId="4" xfId="0" applyFill="1" applyBorder="1" applyAlignment="1">
      <alignment horizontal="right"/>
    </xf>
    <xf numFmtId="14" fontId="0" fillId="4" borderId="4" xfId="0" applyNumberFormat="1" applyFill="1" applyBorder="1"/>
    <xf numFmtId="0" fontId="14" fillId="14" borderId="9" xfId="0" applyFont="1" applyFill="1" applyBorder="1"/>
    <xf numFmtId="1" fontId="14" fillId="14" borderId="10" xfId="0" applyNumberFormat="1" applyFont="1" applyFill="1" applyBorder="1" applyAlignment="1">
      <alignment horizontal="left"/>
    </xf>
    <xf numFmtId="1" fontId="0" fillId="0" borderId="3" xfId="0" applyNumberFormat="1" applyBorder="1" applyAlignment="1">
      <alignment horizontal="left" vertical="center"/>
    </xf>
    <xf numFmtId="1" fontId="3" fillId="11" borderId="3" xfId="0" applyNumberFormat="1" applyFont="1" applyFill="1" applyBorder="1" applyAlignment="1">
      <alignment horizontal="left" vertical="center"/>
    </xf>
    <xf numFmtId="1" fontId="3" fillId="13" borderId="3" xfId="0" applyNumberFormat="1" applyFont="1" applyFill="1" applyBorder="1" applyAlignment="1">
      <alignment horizontal="left" vertical="center"/>
    </xf>
    <xf numFmtId="1" fontId="3" fillId="2" borderId="3" xfId="0" applyNumberFormat="1" applyFont="1" applyFill="1" applyBorder="1" applyAlignment="1">
      <alignment horizontal="left" vertical="center"/>
    </xf>
    <xf numFmtId="1" fontId="3" fillId="12" borderId="3" xfId="0" applyNumberFormat="1" applyFont="1" applyFill="1" applyBorder="1" applyAlignment="1">
      <alignment horizontal="left" vertical="center"/>
    </xf>
    <xf numFmtId="1" fontId="7" fillId="4" borderId="3" xfId="0" applyNumberFormat="1" applyFont="1" applyFill="1" applyBorder="1" applyAlignment="1">
      <alignment horizontal="left" vertical="center"/>
    </xf>
    <xf numFmtId="1" fontId="0" fillId="4" borderId="3" xfId="0" applyNumberFormat="1" applyFill="1" applyBorder="1" applyAlignment="1">
      <alignment horizontal="left" vertical="center"/>
    </xf>
    <xf numFmtId="1" fontId="7" fillId="0" borderId="3" xfId="0" applyNumberFormat="1" applyFont="1" applyBorder="1" applyAlignment="1">
      <alignment horizontal="left" vertical="center"/>
    </xf>
    <xf numFmtId="1" fontId="15" fillId="10" borderId="3" xfId="30" applyNumberFormat="1" applyFill="1" applyBorder="1" applyAlignment="1">
      <alignment horizontal="left"/>
    </xf>
    <xf numFmtId="1" fontId="15" fillId="12" borderId="3" xfId="30" applyNumberFormat="1" applyFill="1" applyBorder="1" applyAlignment="1">
      <alignment horizontal="left"/>
    </xf>
    <xf numFmtId="1" fontId="0" fillId="4" borderId="5" xfId="0" applyNumberFormat="1" applyFill="1" applyBorder="1" applyAlignment="1">
      <alignment horizontal="left"/>
    </xf>
    <xf numFmtId="0" fontId="5" fillId="4" borderId="4" xfId="30" applyFont="1" applyFill="1" applyBorder="1"/>
    <xf numFmtId="0" fontId="4" fillId="4" borderId="4" xfId="14" applyFill="1" applyBorder="1" applyAlignment="1" applyProtection="1"/>
    <xf numFmtId="0" fontId="0" fillId="10" borderId="1" xfId="0" applyFill="1" applyBorder="1"/>
    <xf numFmtId="0" fontId="0" fillId="10" borderId="3" xfId="0" applyFill="1" applyBorder="1" applyAlignment="1">
      <alignment horizontal="left"/>
    </xf>
    <xf numFmtId="0" fontId="0" fillId="0" borderId="1" xfId="0" applyBorder="1" applyAlignment="1">
      <alignment horizontal="left"/>
    </xf>
    <xf numFmtId="0" fontId="15" fillId="0" borderId="1" xfId="8" applyAlignment="1">
      <alignment horizontal="left"/>
    </xf>
    <xf numFmtId="1" fontId="12" fillId="8" borderId="1" xfId="0" applyNumberFormat="1" applyFont="1" applyFill="1" applyBorder="1"/>
    <xf numFmtId="1" fontId="0" fillId="0" borderId="0" xfId="0" applyNumberFormat="1"/>
    <xf numFmtId="1" fontId="0" fillId="0" borderId="1" xfId="10" applyNumberFormat="1" applyFont="1"/>
    <xf numFmtId="1" fontId="5" fillId="0" borderId="1" xfId="0" applyNumberFormat="1" applyFont="1" applyBorder="1" applyAlignment="1">
      <alignment horizontal="right" wrapText="1"/>
    </xf>
    <xf numFmtId="1" fontId="5" fillId="0" borderId="4" xfId="0" applyNumberFormat="1" applyFont="1" applyBorder="1" applyAlignment="1">
      <alignment horizontal="right" wrapText="1"/>
    </xf>
    <xf numFmtId="1" fontId="0" fillId="0" borderId="1" xfId="0" applyNumberFormat="1" applyBorder="1"/>
    <xf numFmtId="0" fontId="5" fillId="0" borderId="4" xfId="8" applyFont="1" applyBorder="1"/>
    <xf numFmtId="0" fontId="15" fillId="0" borderId="4" xfId="8" applyBorder="1"/>
    <xf numFmtId="0" fontId="0" fillId="0" borderId="4" xfId="0" applyBorder="1" applyAlignment="1">
      <alignment horizontal="left"/>
    </xf>
    <xf numFmtId="0" fontId="5" fillId="0" borderId="4" xfId="0" applyFont="1" applyBorder="1"/>
    <xf numFmtId="1" fontId="0" fillId="0" borderId="4" xfId="0" applyNumberFormat="1" applyBorder="1"/>
    <xf numFmtId="0" fontId="4" fillId="0" borderId="4" xfId="14" applyFill="1" applyBorder="1" applyAlignment="1" applyProtection="1"/>
    <xf numFmtId="1" fontId="20" fillId="0" borderId="1" xfId="41" applyNumberFormat="1" applyAlignment="1">
      <alignment horizontal="right"/>
    </xf>
    <xf numFmtId="16" fontId="0" fillId="0" borderId="0" xfId="0" applyNumberFormat="1"/>
    <xf numFmtId="0" fontId="0" fillId="12" borderId="0" xfId="0" applyFill="1"/>
    <xf numFmtId="0" fontId="5" fillId="0" borderId="1" xfId="23" applyFont="1"/>
    <xf numFmtId="0" fontId="0" fillId="10" borderId="4" xfId="0" applyFill="1" applyBorder="1"/>
    <xf numFmtId="1" fontId="0" fillId="10" borderId="5" xfId="0" applyNumberFormat="1" applyFill="1" applyBorder="1" applyAlignment="1">
      <alignment horizontal="left"/>
    </xf>
    <xf numFmtId="0" fontId="4" fillId="0" borderId="4" xfId="1" applyBorder="1" applyAlignment="1" applyProtection="1"/>
    <xf numFmtId="1" fontId="0" fillId="5" borderId="3" xfId="0" applyNumberFormat="1" applyFill="1" applyBorder="1" applyAlignment="1">
      <alignment horizontal="left"/>
    </xf>
    <xf numFmtId="0" fontId="2" fillId="3" borderId="1" xfId="0" applyFont="1" applyFill="1" applyBorder="1"/>
    <xf numFmtId="3" fontId="0" fillId="3" borderId="1" xfId="0" applyNumberFormat="1" applyFill="1" applyBorder="1" applyAlignment="1">
      <alignment horizontal="right"/>
    </xf>
    <xf numFmtId="14" fontId="0" fillId="3" borderId="1" xfId="0" applyNumberFormat="1" applyFill="1" applyBorder="1"/>
    <xf numFmtId="3" fontId="3" fillId="3" borderId="1" xfId="0" applyNumberFormat="1" applyFont="1" applyFill="1" applyBorder="1" applyAlignment="1">
      <alignment horizontal="right"/>
    </xf>
    <xf numFmtId="14" fontId="3" fillId="3" borderId="1" xfId="0" applyNumberFormat="1" applyFont="1" applyFill="1" applyBorder="1"/>
    <xf numFmtId="0" fontId="3" fillId="3" borderId="1" xfId="0" applyFont="1" applyFill="1" applyBorder="1"/>
    <xf numFmtId="0" fontId="0" fillId="4" borderId="0" xfId="0" applyFill="1" applyAlignment="1">
      <alignment horizontal="left"/>
    </xf>
    <xf numFmtId="1" fontId="0" fillId="4" borderId="0" xfId="0" applyNumberFormat="1" applyFill="1"/>
    <xf numFmtId="0" fontId="5" fillId="4" borderId="1" xfId="0" applyFont="1" applyFill="1" applyBorder="1" applyAlignment="1">
      <alignment horizontal="left" wrapText="1"/>
    </xf>
    <xf numFmtId="1" fontId="5" fillId="4" borderId="1" xfId="0" applyNumberFormat="1" applyFont="1" applyFill="1" applyBorder="1" applyAlignment="1">
      <alignment horizontal="right" wrapText="1"/>
    </xf>
    <xf numFmtId="14" fontId="5" fillId="4" borderId="1" xfId="0" applyNumberFormat="1" applyFont="1" applyFill="1" applyBorder="1" applyAlignment="1">
      <alignment horizontal="right" wrapText="1"/>
    </xf>
    <xf numFmtId="0" fontId="5" fillId="4" borderId="1" xfId="0" applyFont="1" applyFill="1" applyBorder="1" applyAlignment="1">
      <alignment horizontal="left"/>
    </xf>
    <xf numFmtId="0" fontId="5" fillId="4" borderId="1" xfId="0" applyFont="1" applyFill="1" applyBorder="1" applyAlignment="1">
      <alignment horizontal="right"/>
    </xf>
    <xf numFmtId="1" fontId="5" fillId="4" borderId="1" xfId="0" applyNumberFormat="1" applyFont="1" applyFill="1" applyBorder="1" applyAlignment="1">
      <alignment horizontal="right"/>
    </xf>
    <xf numFmtId="14" fontId="5" fillId="4" borderId="1" xfId="0" applyNumberFormat="1" applyFont="1" applyFill="1" applyBorder="1" applyAlignment="1">
      <alignment horizontal="right"/>
    </xf>
    <xf numFmtId="0" fontId="15" fillId="4" borderId="1" xfId="8" applyFill="1" applyAlignment="1">
      <alignment horizontal="left"/>
    </xf>
    <xf numFmtId="0" fontId="0" fillId="4" borderId="1" xfId="10" applyFont="1" applyFill="1"/>
    <xf numFmtId="1" fontId="0" fillId="4" borderId="1" xfId="0" applyNumberFormat="1" applyFill="1" applyBorder="1"/>
    <xf numFmtId="0" fontId="5" fillId="4" borderId="4" xfId="8" applyFont="1" applyFill="1" applyBorder="1"/>
    <xf numFmtId="0" fontId="0" fillId="4" borderId="4" xfId="0" applyFill="1" applyBorder="1" applyAlignment="1">
      <alignment horizontal="left"/>
    </xf>
    <xf numFmtId="1" fontId="0" fillId="4" borderId="4" xfId="0" applyNumberFormat="1" applyFill="1" applyBorder="1"/>
    <xf numFmtId="0" fontId="5" fillId="4" borderId="4" xfId="0" applyFont="1" applyFill="1" applyBorder="1" applyAlignment="1">
      <alignment wrapText="1"/>
    </xf>
    <xf numFmtId="0" fontId="0" fillId="4" borderId="1" xfId="0" applyFill="1" applyBorder="1" applyAlignment="1">
      <alignment horizontal="left"/>
    </xf>
    <xf numFmtId="0" fontId="3" fillId="4" borderId="0" xfId="0" applyFont="1" applyFill="1" applyAlignment="1">
      <alignment horizontal="left"/>
    </xf>
    <xf numFmtId="1" fontId="3" fillId="4" borderId="0" xfId="0" applyNumberFormat="1" applyFont="1" applyFill="1"/>
    <xf numFmtId="14" fontId="3" fillId="4" borderId="0" xfId="0" applyNumberFormat="1" applyFont="1" applyFill="1"/>
    <xf numFmtId="0" fontId="5" fillId="3" borderId="1" xfId="0" applyFont="1" applyFill="1" applyBorder="1"/>
    <xf numFmtId="1" fontId="0" fillId="5" borderId="5" xfId="0" applyNumberFormat="1" applyFill="1" applyBorder="1" applyAlignment="1">
      <alignment horizontal="left"/>
    </xf>
    <xf numFmtId="0" fontId="4" fillId="4" borderId="4" xfId="1" applyFill="1" applyBorder="1" applyAlignment="1" applyProtection="1"/>
  </cellXfs>
  <cellStyles count="56">
    <cellStyle name="Comma" xfId="29" builtinId="3"/>
    <cellStyle name="Comma 2" xfId="39" xr:uid="{08FF275F-F717-4853-8B51-C620A2E90879}"/>
    <cellStyle name="Hyperlink" xfId="1" builtinId="8"/>
    <cellStyle name="Hyperlink 2" xfId="3" xr:uid="{00000000-0005-0000-0000-000001000000}"/>
    <cellStyle name="Hyperlink 2 2" xfId="14" xr:uid="{00000000-0005-0000-0000-000002000000}"/>
    <cellStyle name="Hyperlink 2_Credits_Generated" xfId="40" xr:uid="{D263A393-41B4-4017-90D0-88002524B5AC}"/>
    <cellStyle name="Hyperlink 3" xfId="6" xr:uid="{00000000-0005-0000-0000-000003000000}"/>
    <cellStyle name="Hyperlink 4" xfId="27" xr:uid="{00000000-0005-0000-0000-000004000000}"/>
    <cellStyle name="Normal" xfId="0" builtinId="0"/>
    <cellStyle name="Normal 10" xfId="12" xr:uid="{00000000-0005-0000-0000-000006000000}"/>
    <cellStyle name="Normal 11" xfId="20" xr:uid="{00000000-0005-0000-0000-000007000000}"/>
    <cellStyle name="Normal 11 2" xfId="34" xr:uid="{5A684B52-4444-4975-96EA-AB8630DB531D}"/>
    <cellStyle name="Normal 11_Credits_Generated" xfId="42" xr:uid="{42F5A3D1-6B0F-432B-8414-90DA6AB9522A}"/>
    <cellStyle name="Normal 12" xfId="21" xr:uid="{00000000-0005-0000-0000-000008000000}"/>
    <cellStyle name="Normal 12 2" xfId="35" xr:uid="{A11CEE37-FC3C-4C08-B507-AF263BF7FDA5}"/>
    <cellStyle name="Normal 12_Credits_Generated" xfId="43" xr:uid="{0E1F7094-7352-4664-A935-74F75F7BF6BD}"/>
    <cellStyle name="Normal 13" xfId="22" xr:uid="{00000000-0005-0000-0000-000009000000}"/>
    <cellStyle name="Normal 13 2" xfId="36" xr:uid="{BEADFF67-1B18-45DA-8E76-15D0BAB7D708}"/>
    <cellStyle name="Normal 13_Credits_Generated" xfId="44" xr:uid="{68D609DB-5067-440B-B51D-F1AEF5702DFE}"/>
    <cellStyle name="Normal 14" xfId="23" xr:uid="{00000000-0005-0000-0000-00000A000000}"/>
    <cellStyle name="Normal 14 2" xfId="37" xr:uid="{A12497C1-BD1D-4155-BEAD-C2229D119A6E}"/>
    <cellStyle name="Normal 14_Credits_Generated" xfId="45" xr:uid="{6448F4FD-205A-4BC6-8D40-2C5057253C65}"/>
    <cellStyle name="Normal 15" xfId="24" xr:uid="{00000000-0005-0000-0000-00000B000000}"/>
    <cellStyle name="Normal 15 2" xfId="38" xr:uid="{025CC334-AC1F-4355-A908-124450B1E7D0}"/>
    <cellStyle name="Normal 15_Credits_Generated" xfId="46" xr:uid="{904364E7-8D61-463B-80EA-95D628562E3B}"/>
    <cellStyle name="Normal 16" xfId="26" xr:uid="{00000000-0005-0000-0000-00000C000000}"/>
    <cellStyle name="Normal 16 2" xfId="31" xr:uid="{E17BAD44-166F-4FE9-AEBC-92F167568FBE}"/>
    <cellStyle name="Normal 16_Credits_Generated" xfId="47" xr:uid="{721C6168-D0F3-4DBC-868F-FCC6BFC3EFFC}"/>
    <cellStyle name="Normal 17" xfId="25" xr:uid="{00000000-0005-0000-0000-00000D000000}"/>
    <cellStyle name="Normal 18" xfId="28" xr:uid="{00000000-0005-0000-0000-00000E000000}"/>
    <cellStyle name="Normal 19" xfId="30" xr:uid="{761A06C6-EDC2-42C3-90A2-CBDA3332DFBD}"/>
    <cellStyle name="Normal 2" xfId="2" xr:uid="{00000000-0005-0000-0000-00000F000000}"/>
    <cellStyle name="Normal 2 2" xfId="13" xr:uid="{00000000-0005-0000-0000-000010000000}"/>
    <cellStyle name="Normal 2_Credits_Generated" xfId="48" xr:uid="{CAC3DACA-A33D-4077-BE48-CB0945CAC3E4}"/>
    <cellStyle name="Normal 3" xfId="4" xr:uid="{00000000-0005-0000-0000-000011000000}"/>
    <cellStyle name="Normal 3 2" xfId="15" xr:uid="{00000000-0005-0000-0000-000012000000}"/>
    <cellStyle name="Normal 3_Credits_Generated" xfId="49" xr:uid="{F706E38E-E565-4F65-88FA-A49DFA5183F1}"/>
    <cellStyle name="Normal 4" xfId="8" xr:uid="{00000000-0005-0000-0000-000013000000}"/>
    <cellStyle name="Normal 4 2" xfId="16" xr:uid="{00000000-0005-0000-0000-000014000000}"/>
    <cellStyle name="Normal 4_Credits_Generated" xfId="50" xr:uid="{D95DB051-362C-4CA7-974E-F1EAF6F295F2}"/>
    <cellStyle name="Normal 5" xfId="9" xr:uid="{00000000-0005-0000-0000-000015000000}"/>
    <cellStyle name="Normal 5 2" xfId="17" xr:uid="{00000000-0005-0000-0000-000016000000}"/>
    <cellStyle name="Normal 5_Credits_Generated" xfId="51" xr:uid="{2C8FC00F-7A31-4C67-B4F0-BEBD6FE202C3}"/>
    <cellStyle name="Normal 6" xfId="10" xr:uid="{00000000-0005-0000-0000-000017000000}"/>
    <cellStyle name="Normal 6 2" xfId="18" xr:uid="{00000000-0005-0000-0000-000018000000}"/>
    <cellStyle name="Normal 6_Credits_Generated" xfId="52" xr:uid="{CA1E36AD-4B94-439E-BF40-E807163572E8}"/>
    <cellStyle name="Normal 7" xfId="11" xr:uid="{00000000-0005-0000-0000-000019000000}"/>
    <cellStyle name="Normal 7 2" xfId="19" xr:uid="{00000000-0005-0000-0000-00001A000000}"/>
    <cellStyle name="Normal 7_Credits_Generated" xfId="53" xr:uid="{6FB575D4-D1EF-4149-8CC0-318339077F5E}"/>
    <cellStyle name="Normal 8" xfId="5" xr:uid="{00000000-0005-0000-0000-00001B000000}"/>
    <cellStyle name="Normal 8 2" xfId="32" xr:uid="{89DCF20F-8360-4014-BDFD-D93E2D88BE6B}"/>
    <cellStyle name="Normal 8_Credits_Generated" xfId="54" xr:uid="{030EDAB6-B07C-4F5A-BC45-05BAAD00E263}"/>
    <cellStyle name="Normal 9" xfId="7" xr:uid="{00000000-0005-0000-0000-00001C000000}"/>
    <cellStyle name="Normal 9 2" xfId="33" xr:uid="{A4E7C327-DDB7-4308-9535-2A396D339C13}"/>
    <cellStyle name="Normal 9_Credits_Generated" xfId="55" xr:uid="{6D647F64-FB58-40D3-AB6C-9E80E0840266}"/>
    <cellStyle name="Normal_Credits_Generated" xfId="41" xr:uid="{C500ED85-1E76-49A2-896B-C1AA66B799D8}"/>
  </cellStyles>
  <dxfs count="0"/>
  <tableStyles count="0" defaultTableStyle="TableStyleMedium9" defaultPivotStyle="PivotStyleLight16"/>
  <colors>
    <mruColors>
      <color rgb="FF008A3E"/>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6915150</xdr:colOff>
      <xdr:row>0</xdr:row>
      <xdr:rowOff>0</xdr:rowOff>
    </xdr:from>
    <xdr:to>
      <xdr:col>0</xdr:col>
      <xdr:colOff>11096625</xdr:colOff>
      <xdr:row>2</xdr:row>
      <xdr:rowOff>355873</xdr:rowOff>
    </xdr:to>
    <xdr:pic>
      <xdr:nvPicPr>
        <xdr:cNvPr id="3" name="Picture 2" descr="mdelogofinal-0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915150" y="0"/>
          <a:ext cx="4181475" cy="26228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e.wqtrading@maryland.gov"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ckyounger@harfordcountymd.gov" TargetMode="External"/><Relationship Id="rId299" Type="http://schemas.openxmlformats.org/officeDocument/2006/relationships/hyperlink" Target="mailto:ggeesaman@blueoysterenv.com" TargetMode="External"/><Relationship Id="rId21" Type="http://schemas.openxmlformats.org/officeDocument/2006/relationships/hyperlink" Target="mailto:pwsaun99@aacounty.org" TargetMode="External"/><Relationship Id="rId63" Type="http://schemas.openxmlformats.org/officeDocument/2006/relationships/hyperlink" Target="mailto:jason.Taylor@Inframark.com" TargetMode="External"/><Relationship Id="rId159" Type="http://schemas.openxmlformats.org/officeDocument/2006/relationships/hyperlink" Target="mailto:ggeesaman@blueoysterenv.com" TargetMode="External"/><Relationship Id="rId324" Type="http://schemas.openxmlformats.org/officeDocument/2006/relationships/hyperlink" Target="mailto:ggeesaman@blueoysterenv.com" TargetMode="External"/><Relationship Id="rId366" Type="http://schemas.openxmlformats.org/officeDocument/2006/relationships/hyperlink" Target="mailto:chudson1@marylandports.com" TargetMode="External"/><Relationship Id="rId170" Type="http://schemas.openxmlformats.org/officeDocument/2006/relationships/hyperlink" Target="mailto:Dabbott@eucmail.com" TargetMode="External"/><Relationship Id="rId226" Type="http://schemas.openxmlformats.org/officeDocument/2006/relationships/hyperlink" Target="mailto:ggeesaman@blueoysterenv.com" TargetMode="External"/><Relationship Id="rId268" Type="http://schemas.openxmlformats.org/officeDocument/2006/relationships/hyperlink" Target="mailto:ggeesaman@blueoysterenv.com" TargetMode="External"/><Relationship Id="rId32" Type="http://schemas.openxmlformats.org/officeDocument/2006/relationships/hyperlink" Target="mailto:Dabbott@eucmail.com" TargetMode="External"/><Relationship Id="rId74" Type="http://schemas.openxmlformats.org/officeDocument/2006/relationships/hyperlink" Target="mailto:james.langley@wsscwater.com" TargetMode="External"/><Relationship Id="rId128" Type="http://schemas.openxmlformats.org/officeDocument/2006/relationships/hyperlink" Target="mailto:ggeesaman@blueoysterenv.com" TargetMode="External"/><Relationship Id="rId335" Type="http://schemas.openxmlformats.org/officeDocument/2006/relationships/hyperlink" Target="mailto:james.langley@wsscwater.com" TargetMode="External"/><Relationship Id="rId377" Type="http://schemas.openxmlformats.org/officeDocument/2006/relationships/hyperlink" Target="mailto:pwkram22@aacounty.org" TargetMode="External"/><Relationship Id="rId5" Type="http://schemas.openxmlformats.org/officeDocument/2006/relationships/hyperlink" Target="mailto:wrichardson@marylandports.com" TargetMode="External"/><Relationship Id="rId181" Type="http://schemas.openxmlformats.org/officeDocument/2006/relationships/hyperlink" Target="mailto:pwsaun99@aacounty.org" TargetMode="External"/><Relationship Id="rId237" Type="http://schemas.openxmlformats.org/officeDocument/2006/relationships/hyperlink" Target="mailto:james.langley@wsscwater.com" TargetMode="External"/><Relationship Id="rId279" Type="http://schemas.openxmlformats.org/officeDocument/2006/relationships/hyperlink" Target="mailto:Dabbott@eucmail.com" TargetMode="External"/><Relationship Id="rId43" Type="http://schemas.openxmlformats.org/officeDocument/2006/relationships/hyperlink" Target="mailto:ted@madhouseoysters.com" TargetMode="External"/><Relationship Id="rId139" Type="http://schemas.openxmlformats.org/officeDocument/2006/relationships/hyperlink" Target="mailto:ggeesaman@blueoysterenv.com" TargetMode="External"/><Relationship Id="rId290" Type="http://schemas.openxmlformats.org/officeDocument/2006/relationships/hyperlink" Target="mailto:skiernan@marylandports.com" TargetMode="External"/><Relationship Id="rId304" Type="http://schemas.openxmlformats.org/officeDocument/2006/relationships/hyperlink" Target="mailto:pwkram22@aacounty.org" TargetMode="External"/><Relationship Id="rId346" Type="http://schemas.openxmlformats.org/officeDocument/2006/relationships/hyperlink" Target="mailto:pwkram22@aacounty.org" TargetMode="External"/><Relationship Id="rId388" Type="http://schemas.openxmlformats.org/officeDocument/2006/relationships/hyperlink" Target="mailto:kmarks@eucmail.com" TargetMode="External"/><Relationship Id="rId85" Type="http://schemas.openxmlformats.org/officeDocument/2006/relationships/hyperlink" Target="mailto:pat@truechesapeake.com" TargetMode="External"/><Relationship Id="rId150" Type="http://schemas.openxmlformats.org/officeDocument/2006/relationships/hyperlink" Target="mailto:james.langley@wsscwater.com" TargetMode="External"/><Relationship Id="rId192" Type="http://schemas.openxmlformats.org/officeDocument/2006/relationships/hyperlink" Target="mailto:pmattejat@mdta.state.md.us" TargetMode="External"/><Relationship Id="rId206" Type="http://schemas.openxmlformats.org/officeDocument/2006/relationships/hyperlink" Target="mailto:johntbarnette@comcast.net" TargetMode="External"/><Relationship Id="rId248" Type="http://schemas.openxmlformats.org/officeDocument/2006/relationships/hyperlink" Target="mailto:james.langley@wsscwater.com" TargetMode="External"/><Relationship Id="rId12" Type="http://schemas.openxmlformats.org/officeDocument/2006/relationships/hyperlink" Target="mailto:pwsaun99@aacounty.org" TargetMode="External"/><Relationship Id="rId108" Type="http://schemas.openxmlformats.org/officeDocument/2006/relationships/hyperlink" Target="mailto:ggeesaman@blueoysterenv.com" TargetMode="External"/><Relationship Id="rId315" Type="http://schemas.openxmlformats.org/officeDocument/2006/relationships/hyperlink" Target="mailto:james.langley@wsscwater.com" TargetMode="External"/><Relationship Id="rId357" Type="http://schemas.openxmlformats.org/officeDocument/2006/relationships/hyperlink" Target="mailto:pwkram22@aacounty.org" TargetMode="External"/><Relationship Id="rId54" Type="http://schemas.openxmlformats.org/officeDocument/2006/relationships/hyperlink" Target="mailto:wrichardson@marylandports.com" TargetMode="External"/><Relationship Id="rId96" Type="http://schemas.openxmlformats.org/officeDocument/2006/relationships/hyperlink" Target="mailto:james.langley@wsscwater.com" TargetMode="External"/><Relationship Id="rId161" Type="http://schemas.openxmlformats.org/officeDocument/2006/relationships/hyperlink" Target="mailto:kmarks@eucmail.com" TargetMode="External"/><Relationship Id="rId217" Type="http://schemas.openxmlformats.org/officeDocument/2006/relationships/hyperlink" Target="mailto:kgl0106@mac.com" TargetMode="External"/><Relationship Id="rId399" Type="http://schemas.openxmlformats.org/officeDocument/2006/relationships/hyperlink" Target="mailto:kmarks@eucmail.com" TargetMode="External"/><Relationship Id="rId259" Type="http://schemas.openxmlformats.org/officeDocument/2006/relationships/hyperlink" Target="mailto:ckyounger@harfordcountymd.gov" TargetMode="External"/><Relationship Id="rId23" Type="http://schemas.openxmlformats.org/officeDocument/2006/relationships/hyperlink" Target="mailto:pmattejat@mdta.state.md.us" TargetMode="External"/><Relationship Id="rId119" Type="http://schemas.openxmlformats.org/officeDocument/2006/relationships/hyperlink" Target="mailto:ckyounger@harfordcountymd.gov" TargetMode="External"/><Relationship Id="rId270" Type="http://schemas.openxmlformats.org/officeDocument/2006/relationships/hyperlink" Target="mailto:wrichardson@marylandports.com" TargetMode="External"/><Relationship Id="rId326" Type="http://schemas.openxmlformats.org/officeDocument/2006/relationships/hyperlink" Target="mailto:ggeesaman@blueoysterenv.com" TargetMode="External"/><Relationship Id="rId65" Type="http://schemas.openxmlformats.org/officeDocument/2006/relationships/hyperlink" Target="mailto:ggeesaman@blueoysterenv.com" TargetMode="External"/><Relationship Id="rId130" Type="http://schemas.openxmlformats.org/officeDocument/2006/relationships/hyperlink" Target="mailto:ggeesaman@blueoysterenv.com" TargetMode="External"/><Relationship Id="rId368" Type="http://schemas.openxmlformats.org/officeDocument/2006/relationships/hyperlink" Target="mailto:pwkram22@aacounty.org" TargetMode="External"/><Relationship Id="rId172" Type="http://schemas.openxmlformats.org/officeDocument/2006/relationships/hyperlink" Target="mailto:wrichardson@marylandports.com" TargetMode="External"/><Relationship Id="rId228" Type="http://schemas.openxmlformats.org/officeDocument/2006/relationships/hyperlink" Target="mailto:Jason.Taylor@Inframark.com" TargetMode="External"/><Relationship Id="rId281" Type="http://schemas.openxmlformats.org/officeDocument/2006/relationships/hyperlink" Target="mailto:james.langley@wsscwater.com" TargetMode="External"/><Relationship Id="rId337" Type="http://schemas.openxmlformats.org/officeDocument/2006/relationships/hyperlink" Target="mailto:james.langley@wsscwater.com" TargetMode="External"/><Relationship Id="rId34" Type="http://schemas.openxmlformats.org/officeDocument/2006/relationships/hyperlink" Target="mailto:Dabbott@eucmail.com" TargetMode="External"/><Relationship Id="rId76" Type="http://schemas.openxmlformats.org/officeDocument/2006/relationships/hyperlink" Target="mailto:james.langley@wsscwater.com" TargetMode="External"/><Relationship Id="rId141" Type="http://schemas.openxmlformats.org/officeDocument/2006/relationships/hyperlink" Target="mailto:ckyounger@harfordcountymd.gov" TargetMode="External"/><Relationship Id="rId379" Type="http://schemas.openxmlformats.org/officeDocument/2006/relationships/hyperlink" Target="mailto:pwkram22@aacounty.org" TargetMode="External"/><Relationship Id="rId7" Type="http://schemas.openxmlformats.org/officeDocument/2006/relationships/hyperlink" Target="mailto:wrichardson@marylandports.com" TargetMode="External"/><Relationship Id="rId183" Type="http://schemas.openxmlformats.org/officeDocument/2006/relationships/hyperlink" Target="mailto:pwsaun99@aacounty.org" TargetMode="External"/><Relationship Id="rId239" Type="http://schemas.openxmlformats.org/officeDocument/2006/relationships/hyperlink" Target="mailto:james.langley@wsscwater.com" TargetMode="External"/><Relationship Id="rId390" Type="http://schemas.openxmlformats.org/officeDocument/2006/relationships/hyperlink" Target="mailto:benjamin.thompson@wsscwater.com" TargetMode="External"/><Relationship Id="rId250" Type="http://schemas.openxmlformats.org/officeDocument/2006/relationships/hyperlink" Target="mailto:johnvanalstineseafood@gmail.com" TargetMode="External"/><Relationship Id="rId292" Type="http://schemas.openxmlformats.org/officeDocument/2006/relationships/hyperlink" Target="mailto:tkolovich@frederickcountymd.gov" TargetMode="External"/><Relationship Id="rId306" Type="http://schemas.openxmlformats.org/officeDocument/2006/relationships/hyperlink" Target="mailto:ggeesaman@blueoysterenv.com" TargetMode="External"/><Relationship Id="rId45" Type="http://schemas.openxmlformats.org/officeDocument/2006/relationships/hyperlink" Target="mailto:pwsaun99@aacounty.org" TargetMode="External"/><Relationship Id="rId87" Type="http://schemas.openxmlformats.org/officeDocument/2006/relationships/hyperlink" Target="mailto:kgl0106@mac.com" TargetMode="External"/><Relationship Id="rId110" Type="http://schemas.openxmlformats.org/officeDocument/2006/relationships/hyperlink" Target="mailto:Dabbott@eucmail.com" TargetMode="External"/><Relationship Id="rId348" Type="http://schemas.openxmlformats.org/officeDocument/2006/relationships/hyperlink" Target="mailto:pwkram22@aacounty.org" TargetMode="External"/><Relationship Id="rId152" Type="http://schemas.openxmlformats.org/officeDocument/2006/relationships/hyperlink" Target="mailto:chudson1@marylandports.com" TargetMode="External"/><Relationship Id="rId194" Type="http://schemas.openxmlformats.org/officeDocument/2006/relationships/hyperlink" Target="mailto:rwitt31@aol.com" TargetMode="External"/><Relationship Id="rId208" Type="http://schemas.openxmlformats.org/officeDocument/2006/relationships/hyperlink" Target="mailto:cindywisner14@hotmail.com" TargetMode="External"/><Relationship Id="rId261" Type="http://schemas.openxmlformats.org/officeDocument/2006/relationships/hyperlink" Target="mailto:pwsaun99@aacounty.org" TargetMode="External"/><Relationship Id="rId14" Type="http://schemas.openxmlformats.org/officeDocument/2006/relationships/hyperlink" Target="mailto:pwsaun99@aacounty.org" TargetMode="External"/><Relationship Id="rId56" Type="http://schemas.openxmlformats.org/officeDocument/2006/relationships/hyperlink" Target="mailto:pmattejat@mdta.state.md.us" TargetMode="External"/><Relationship Id="rId317" Type="http://schemas.openxmlformats.org/officeDocument/2006/relationships/hyperlink" Target="mailto:james.langley@wsscwater.com" TargetMode="External"/><Relationship Id="rId359" Type="http://schemas.openxmlformats.org/officeDocument/2006/relationships/hyperlink" Target="mailto:pwkram22@aacounty.org" TargetMode="External"/><Relationship Id="rId98" Type="http://schemas.openxmlformats.org/officeDocument/2006/relationships/hyperlink" Target="mailto:tkolovich@frederickcountymd.gov" TargetMode="External"/><Relationship Id="rId121" Type="http://schemas.openxmlformats.org/officeDocument/2006/relationships/hyperlink" Target="mailto:ckyounger@harfordcountymd.gov" TargetMode="External"/><Relationship Id="rId163" Type="http://schemas.openxmlformats.org/officeDocument/2006/relationships/hyperlink" Target="mailto:ckyounger@harfordcountymd.gov" TargetMode="External"/><Relationship Id="rId219" Type="http://schemas.openxmlformats.org/officeDocument/2006/relationships/hyperlink" Target="mailto:wrichardson@marylandports.com" TargetMode="External"/><Relationship Id="rId370" Type="http://schemas.openxmlformats.org/officeDocument/2006/relationships/hyperlink" Target="mailto:pwkram22@aacounty.org" TargetMode="External"/><Relationship Id="rId230" Type="http://schemas.openxmlformats.org/officeDocument/2006/relationships/hyperlink" Target="mailto:jason.Taylor@Inframark.com" TargetMode="External"/><Relationship Id="rId25" Type="http://schemas.openxmlformats.org/officeDocument/2006/relationships/hyperlink" Target="mailto:pmattejat@mdta.state.md.us" TargetMode="External"/><Relationship Id="rId67" Type="http://schemas.openxmlformats.org/officeDocument/2006/relationships/hyperlink" Target="mailto:ggeesaman@blueoysterenv.com" TargetMode="External"/><Relationship Id="rId272" Type="http://schemas.openxmlformats.org/officeDocument/2006/relationships/hyperlink" Target="mailto:Jason.Taylor@Inframark.com" TargetMode="External"/><Relationship Id="rId328" Type="http://schemas.openxmlformats.org/officeDocument/2006/relationships/hyperlink" Target="mailto:kmarks@eucmail.com" TargetMode="External"/><Relationship Id="rId132" Type="http://schemas.openxmlformats.org/officeDocument/2006/relationships/hyperlink" Target="mailto:ggeesaman@blueoysterenv.com" TargetMode="External"/><Relationship Id="rId174" Type="http://schemas.openxmlformats.org/officeDocument/2006/relationships/hyperlink" Target="mailto:wrichardson@marylandports.com" TargetMode="External"/><Relationship Id="rId381" Type="http://schemas.openxmlformats.org/officeDocument/2006/relationships/hyperlink" Target="mailto:pwkram22@aacounty.org" TargetMode="External"/><Relationship Id="rId241" Type="http://schemas.openxmlformats.org/officeDocument/2006/relationships/hyperlink" Target="mailto:james.langley@wsscwater.com" TargetMode="External"/><Relationship Id="rId36" Type="http://schemas.openxmlformats.org/officeDocument/2006/relationships/hyperlink" Target="mailto:ormetraveler@aol.com" TargetMode="External"/><Relationship Id="rId283" Type="http://schemas.openxmlformats.org/officeDocument/2006/relationships/hyperlink" Target="mailto:pwsaun99@aacounty.org" TargetMode="External"/><Relationship Id="rId339" Type="http://schemas.openxmlformats.org/officeDocument/2006/relationships/hyperlink" Target="mailto:james.langley@wsscwater.com" TargetMode="External"/><Relationship Id="rId78" Type="http://schemas.openxmlformats.org/officeDocument/2006/relationships/hyperlink" Target="mailto:james.langley@wsscwater.com" TargetMode="External"/><Relationship Id="rId101" Type="http://schemas.openxmlformats.org/officeDocument/2006/relationships/hyperlink" Target="mailto:ggeesaman@blueoysterenv.com" TargetMode="External"/><Relationship Id="rId143" Type="http://schemas.openxmlformats.org/officeDocument/2006/relationships/hyperlink" Target="mailto:ckyounger@harfordcountymd.gov" TargetMode="External"/><Relationship Id="rId185" Type="http://schemas.openxmlformats.org/officeDocument/2006/relationships/hyperlink" Target="mailto:pwsaun99@aacounty.org" TargetMode="External"/><Relationship Id="rId350" Type="http://schemas.openxmlformats.org/officeDocument/2006/relationships/hyperlink" Target="mailto:pwkram22@aacounty.org" TargetMode="External"/><Relationship Id="rId9" Type="http://schemas.openxmlformats.org/officeDocument/2006/relationships/hyperlink" Target="mailto:wrichardson@marylandports.com" TargetMode="External"/><Relationship Id="rId210" Type="http://schemas.openxmlformats.org/officeDocument/2006/relationships/hyperlink" Target="mailto:ted@madhouseoysters.com" TargetMode="External"/><Relationship Id="rId392" Type="http://schemas.openxmlformats.org/officeDocument/2006/relationships/hyperlink" Target="mailto:ckyounger@harfordcountymd.gov" TargetMode="External"/><Relationship Id="rId252" Type="http://schemas.openxmlformats.org/officeDocument/2006/relationships/hyperlink" Target="mailto:pat@truechesapeake.com" TargetMode="External"/><Relationship Id="rId294" Type="http://schemas.openxmlformats.org/officeDocument/2006/relationships/hyperlink" Target="mailto:ggeesaman@blueoysterenv.com" TargetMode="External"/><Relationship Id="rId308" Type="http://schemas.openxmlformats.org/officeDocument/2006/relationships/hyperlink" Target="mailto:ckyounger@harfordcountymd.gov" TargetMode="External"/><Relationship Id="rId47" Type="http://schemas.openxmlformats.org/officeDocument/2006/relationships/hyperlink" Target="mailto:easton.iceman@gmail.com" TargetMode="External"/><Relationship Id="rId89" Type="http://schemas.openxmlformats.org/officeDocument/2006/relationships/hyperlink" Target="mailto:ckyounger@harfordcountymd.gov" TargetMode="External"/><Relationship Id="rId112" Type="http://schemas.openxmlformats.org/officeDocument/2006/relationships/hyperlink" Target="mailto:Dabbott@eucmail.com" TargetMode="External"/><Relationship Id="rId154" Type="http://schemas.openxmlformats.org/officeDocument/2006/relationships/hyperlink" Target="mailto:jsmith5@frederickcountymd.gov" TargetMode="External"/><Relationship Id="rId361" Type="http://schemas.openxmlformats.org/officeDocument/2006/relationships/hyperlink" Target="mailto:jsmith5@frederickcountymd.gov" TargetMode="External"/><Relationship Id="rId196" Type="http://schemas.openxmlformats.org/officeDocument/2006/relationships/hyperlink" Target="mailto:ckyounger@harfordcountymd.gov" TargetMode="External"/><Relationship Id="rId16" Type="http://schemas.openxmlformats.org/officeDocument/2006/relationships/hyperlink" Target="mailto:pwsaun99@aacounty.org" TargetMode="External"/><Relationship Id="rId221" Type="http://schemas.openxmlformats.org/officeDocument/2006/relationships/hyperlink" Target="mailto:wrichardson@marylandports.com" TargetMode="External"/><Relationship Id="rId263" Type="http://schemas.openxmlformats.org/officeDocument/2006/relationships/hyperlink" Target="mailto:james.langley@wsscwater.com" TargetMode="External"/><Relationship Id="rId319" Type="http://schemas.openxmlformats.org/officeDocument/2006/relationships/hyperlink" Target="mailto:chudson1@marylandports.com" TargetMode="External"/><Relationship Id="rId37" Type="http://schemas.openxmlformats.org/officeDocument/2006/relationships/hyperlink" Target="mailto:mschweitzer@frederickcountymd.gov" TargetMode="External"/><Relationship Id="rId58" Type="http://schemas.openxmlformats.org/officeDocument/2006/relationships/hyperlink" Target="mailto:pmattejat@mdta.state.md.us" TargetMode="External"/><Relationship Id="rId79" Type="http://schemas.openxmlformats.org/officeDocument/2006/relationships/hyperlink" Target="mailto:james.langley@wsscwater.com" TargetMode="External"/><Relationship Id="rId102" Type="http://schemas.openxmlformats.org/officeDocument/2006/relationships/hyperlink" Target="mailto:wrichardson@marylandports.com" TargetMode="External"/><Relationship Id="rId123" Type="http://schemas.openxmlformats.org/officeDocument/2006/relationships/hyperlink" Target="mailto:skiernan@marylandports.com" TargetMode="External"/><Relationship Id="rId144" Type="http://schemas.openxmlformats.org/officeDocument/2006/relationships/hyperlink" Target="mailto:ckyounger@harfordcountymd.gov" TargetMode="External"/><Relationship Id="rId330" Type="http://schemas.openxmlformats.org/officeDocument/2006/relationships/hyperlink" Target="mailto:ckyounger@harfordcountymd.gov" TargetMode="External"/><Relationship Id="rId90" Type="http://schemas.openxmlformats.org/officeDocument/2006/relationships/hyperlink" Target="mailto:ckyounger@harfordcountymd.gov" TargetMode="External"/><Relationship Id="rId165" Type="http://schemas.openxmlformats.org/officeDocument/2006/relationships/hyperlink" Target="mailto:ckyounger@harfordcountymd.gov" TargetMode="External"/><Relationship Id="rId186" Type="http://schemas.openxmlformats.org/officeDocument/2006/relationships/hyperlink" Target="mailto:pwsaun99@aacounty.org" TargetMode="External"/><Relationship Id="rId351" Type="http://schemas.openxmlformats.org/officeDocument/2006/relationships/hyperlink" Target="mailto:pwkram22@aacounty.org" TargetMode="External"/><Relationship Id="rId372" Type="http://schemas.openxmlformats.org/officeDocument/2006/relationships/hyperlink" Target="mailto:pwkram22@aacounty.org" TargetMode="External"/><Relationship Id="rId393" Type="http://schemas.openxmlformats.org/officeDocument/2006/relationships/hyperlink" Target="mailto:ckyounger@harfordcountymd.gov" TargetMode="External"/><Relationship Id="rId211" Type="http://schemas.openxmlformats.org/officeDocument/2006/relationships/hyperlink" Target="mailto:ted@madhouseoysters.com" TargetMode="External"/><Relationship Id="rId232" Type="http://schemas.openxmlformats.org/officeDocument/2006/relationships/hyperlink" Target="mailto:ggeesaman@blueoysterenv.com" TargetMode="External"/><Relationship Id="rId253" Type="http://schemas.openxmlformats.org/officeDocument/2006/relationships/hyperlink" Target="mailto:kgl0106@mac.com" TargetMode="External"/><Relationship Id="rId274" Type="http://schemas.openxmlformats.org/officeDocument/2006/relationships/hyperlink" Target="mailto:ggeesaman@blueoysterenv.com" TargetMode="External"/><Relationship Id="rId295" Type="http://schemas.openxmlformats.org/officeDocument/2006/relationships/hyperlink" Target="mailto:ggeesaman@blueoysterenv.com" TargetMode="External"/><Relationship Id="rId309" Type="http://schemas.openxmlformats.org/officeDocument/2006/relationships/hyperlink" Target="mailto:ckyounger@harfordcountymd.gov" TargetMode="External"/><Relationship Id="rId27" Type="http://schemas.openxmlformats.org/officeDocument/2006/relationships/hyperlink" Target="mailto:rwitt31@aol.com" TargetMode="External"/><Relationship Id="rId48" Type="http://schemas.openxmlformats.org/officeDocument/2006/relationships/hyperlink" Target="mailto:easton.iceman@gmail.com" TargetMode="External"/><Relationship Id="rId69" Type="http://schemas.openxmlformats.org/officeDocument/2006/relationships/hyperlink" Target="mailto:james.langley@wsscwater.com" TargetMode="External"/><Relationship Id="rId113" Type="http://schemas.openxmlformats.org/officeDocument/2006/relationships/hyperlink" Target="mailto:james.langley@wsscwater.com" TargetMode="External"/><Relationship Id="rId134" Type="http://schemas.openxmlformats.org/officeDocument/2006/relationships/hyperlink" Target="mailto:Dabbott@eucmail.com" TargetMode="External"/><Relationship Id="rId320" Type="http://schemas.openxmlformats.org/officeDocument/2006/relationships/hyperlink" Target="mailto:chudson1@marylandports.com" TargetMode="External"/><Relationship Id="rId80" Type="http://schemas.openxmlformats.org/officeDocument/2006/relationships/hyperlink" Target="mailto:james.langley@wsscwater.com" TargetMode="External"/><Relationship Id="rId155" Type="http://schemas.openxmlformats.org/officeDocument/2006/relationships/hyperlink" Target="mailto:jsmith5@frederickcountymd.gov" TargetMode="External"/><Relationship Id="rId176" Type="http://schemas.openxmlformats.org/officeDocument/2006/relationships/hyperlink" Target="mailto:wrichardson@marylandports.com" TargetMode="External"/><Relationship Id="rId197" Type="http://schemas.openxmlformats.org/officeDocument/2006/relationships/hyperlink" Target="mailto:ckyounger@harfordcountymd.gov" TargetMode="External"/><Relationship Id="rId341" Type="http://schemas.openxmlformats.org/officeDocument/2006/relationships/hyperlink" Target="mailto:james.langley@wsscwater.com" TargetMode="External"/><Relationship Id="rId362" Type="http://schemas.openxmlformats.org/officeDocument/2006/relationships/hyperlink" Target="mailto:jsmith5@frederickcountymd.gov" TargetMode="External"/><Relationship Id="rId383" Type="http://schemas.openxmlformats.org/officeDocument/2006/relationships/hyperlink" Target="mailto:pwkram22@aacounty.org" TargetMode="External"/><Relationship Id="rId201" Type="http://schemas.openxmlformats.org/officeDocument/2006/relationships/hyperlink" Target="mailto:Dabbott@eucmail.com" TargetMode="External"/><Relationship Id="rId222" Type="http://schemas.openxmlformats.org/officeDocument/2006/relationships/hyperlink" Target="mailto:wrichardson@marylandports.com" TargetMode="External"/><Relationship Id="rId243" Type="http://schemas.openxmlformats.org/officeDocument/2006/relationships/hyperlink" Target="mailto:james.langley@wsscwater.com" TargetMode="External"/><Relationship Id="rId264" Type="http://schemas.openxmlformats.org/officeDocument/2006/relationships/hyperlink" Target="mailto:ggeesaman@blueoysterenv.com" TargetMode="External"/><Relationship Id="rId285" Type="http://schemas.openxmlformats.org/officeDocument/2006/relationships/hyperlink" Target="mailto:ckyounger@harfordcountymd.gov" TargetMode="External"/><Relationship Id="rId17" Type="http://schemas.openxmlformats.org/officeDocument/2006/relationships/hyperlink" Target="mailto:pwsaun99@aacounty.org" TargetMode="External"/><Relationship Id="rId38" Type="http://schemas.openxmlformats.org/officeDocument/2006/relationships/hyperlink" Target="mailto:mschweitzer@frederickcountymd.gov" TargetMode="External"/><Relationship Id="rId59" Type="http://schemas.openxmlformats.org/officeDocument/2006/relationships/hyperlink" Target="mailto:ggeesaman@blueoysterenv.com" TargetMode="External"/><Relationship Id="rId103" Type="http://schemas.openxmlformats.org/officeDocument/2006/relationships/hyperlink" Target="mailto:wrichardson@marylandports.com" TargetMode="External"/><Relationship Id="rId124" Type="http://schemas.openxmlformats.org/officeDocument/2006/relationships/hyperlink" Target="mailto:skiernan@marylandports.com" TargetMode="External"/><Relationship Id="rId310" Type="http://schemas.openxmlformats.org/officeDocument/2006/relationships/hyperlink" Target="mailto:ckyounger@harfordcountymd.gov" TargetMode="External"/><Relationship Id="rId70" Type="http://schemas.openxmlformats.org/officeDocument/2006/relationships/hyperlink" Target="mailto:james.langley@wsscwater.com" TargetMode="External"/><Relationship Id="rId91" Type="http://schemas.openxmlformats.org/officeDocument/2006/relationships/hyperlink" Target="mailto:ckyounger@harfordcountymd.gov" TargetMode="External"/><Relationship Id="rId145" Type="http://schemas.openxmlformats.org/officeDocument/2006/relationships/hyperlink" Target="mailto:ckyounger@harfordcountymd.gov" TargetMode="External"/><Relationship Id="rId166" Type="http://schemas.openxmlformats.org/officeDocument/2006/relationships/hyperlink" Target="mailto:ckyounger@harfordcountymd.gov" TargetMode="External"/><Relationship Id="rId187" Type="http://schemas.openxmlformats.org/officeDocument/2006/relationships/hyperlink" Target="mailto:pwsaun99@aacounty.org" TargetMode="External"/><Relationship Id="rId331" Type="http://schemas.openxmlformats.org/officeDocument/2006/relationships/hyperlink" Target="mailto:ckyounger@harfordcountymd.gov" TargetMode="External"/><Relationship Id="rId352" Type="http://schemas.openxmlformats.org/officeDocument/2006/relationships/hyperlink" Target="mailto:pwkram22@aacounty.org" TargetMode="External"/><Relationship Id="rId373" Type="http://schemas.openxmlformats.org/officeDocument/2006/relationships/hyperlink" Target="mailto:pwkram22@aacounty.org" TargetMode="External"/><Relationship Id="rId394" Type="http://schemas.openxmlformats.org/officeDocument/2006/relationships/hyperlink" Target="mailto:ckyounger@harfordcountymd.gov" TargetMode="External"/><Relationship Id="rId1" Type="http://schemas.openxmlformats.org/officeDocument/2006/relationships/hyperlink" Target="mailto:Dabbott@eucmail.com" TargetMode="External"/><Relationship Id="rId212" Type="http://schemas.openxmlformats.org/officeDocument/2006/relationships/hyperlink" Target="mailto:pwsaun99@aacounty.org" TargetMode="External"/><Relationship Id="rId233" Type="http://schemas.openxmlformats.org/officeDocument/2006/relationships/hyperlink" Target="mailto:ggeesaman@blueoysterenv.com" TargetMode="External"/><Relationship Id="rId254" Type="http://schemas.openxmlformats.org/officeDocument/2006/relationships/hyperlink" Target="mailto:kgl0106@mac.com" TargetMode="External"/><Relationship Id="rId28" Type="http://schemas.openxmlformats.org/officeDocument/2006/relationships/hyperlink" Target="mailto:ckyounger@harfordcountymd.gov" TargetMode="External"/><Relationship Id="rId49" Type="http://schemas.openxmlformats.org/officeDocument/2006/relationships/hyperlink" Target="mailto:easton.iceman@gmail.com" TargetMode="External"/><Relationship Id="rId114" Type="http://schemas.openxmlformats.org/officeDocument/2006/relationships/hyperlink" Target="mailto:james.langley@wsscwater.com" TargetMode="External"/><Relationship Id="rId275" Type="http://schemas.openxmlformats.org/officeDocument/2006/relationships/hyperlink" Target="mailto:ggeesaman@blueoysterenv.com" TargetMode="External"/><Relationship Id="rId296" Type="http://schemas.openxmlformats.org/officeDocument/2006/relationships/hyperlink" Target="mailto:ggeesaman@blueoysterenv.com" TargetMode="External"/><Relationship Id="rId300" Type="http://schemas.openxmlformats.org/officeDocument/2006/relationships/hyperlink" Target="mailto:ggeesaman@blueoysterenv.com" TargetMode="External"/><Relationship Id="rId60" Type="http://schemas.openxmlformats.org/officeDocument/2006/relationships/hyperlink" Target="mailto:ggeesaman@blueoysterenv.com" TargetMode="External"/><Relationship Id="rId81" Type="http://schemas.openxmlformats.org/officeDocument/2006/relationships/hyperlink" Target="mailto:james.langley@wsscwater.com" TargetMode="External"/><Relationship Id="rId135" Type="http://schemas.openxmlformats.org/officeDocument/2006/relationships/hyperlink" Target="mailto:Dabbott@eucmail.com" TargetMode="External"/><Relationship Id="rId156" Type="http://schemas.openxmlformats.org/officeDocument/2006/relationships/hyperlink" Target="mailto:ggeesaman@blueoysterenv.com" TargetMode="External"/><Relationship Id="rId177" Type="http://schemas.openxmlformats.org/officeDocument/2006/relationships/hyperlink" Target="mailto:cphipps@aacounty.org" TargetMode="External"/><Relationship Id="rId198" Type="http://schemas.openxmlformats.org/officeDocument/2006/relationships/hyperlink" Target="mailto:ckyounger@harfordcountymd.gov" TargetMode="External"/><Relationship Id="rId321" Type="http://schemas.openxmlformats.org/officeDocument/2006/relationships/hyperlink" Target="mailto:jsmith5@frederickcountymd.gov" TargetMode="External"/><Relationship Id="rId342" Type="http://schemas.openxmlformats.org/officeDocument/2006/relationships/hyperlink" Target="mailto:james.langley@wsscwater.com" TargetMode="External"/><Relationship Id="rId363" Type="http://schemas.openxmlformats.org/officeDocument/2006/relationships/hyperlink" Target="mailto:jsmith5@frederickcountymd.gov" TargetMode="External"/><Relationship Id="rId384" Type="http://schemas.openxmlformats.org/officeDocument/2006/relationships/hyperlink" Target="mailto:pwkram22@aacounty.org" TargetMode="External"/><Relationship Id="rId202" Type="http://schemas.openxmlformats.org/officeDocument/2006/relationships/hyperlink" Target="mailto:ormetraveler@aol.com" TargetMode="External"/><Relationship Id="rId223" Type="http://schemas.openxmlformats.org/officeDocument/2006/relationships/hyperlink" Target="mailto:pmattejat@mdta.state.md.us" TargetMode="External"/><Relationship Id="rId244" Type="http://schemas.openxmlformats.org/officeDocument/2006/relationships/hyperlink" Target="mailto:james.langley@wsscwater.com" TargetMode="External"/><Relationship Id="rId18" Type="http://schemas.openxmlformats.org/officeDocument/2006/relationships/hyperlink" Target="mailto:pwsaun99@aacounty.org" TargetMode="External"/><Relationship Id="rId39" Type="http://schemas.openxmlformats.org/officeDocument/2006/relationships/hyperlink" Target="mailto:johntbarnette@comcast.net" TargetMode="External"/><Relationship Id="rId265" Type="http://schemas.openxmlformats.org/officeDocument/2006/relationships/hyperlink" Target="mailto:tkolovich@frederickcountymd.gov" TargetMode="External"/><Relationship Id="rId286" Type="http://schemas.openxmlformats.org/officeDocument/2006/relationships/hyperlink" Target="mailto:ckyounger@harfordcountymd.gov" TargetMode="External"/><Relationship Id="rId50" Type="http://schemas.openxmlformats.org/officeDocument/2006/relationships/hyperlink" Target="mailto:kgl0106@mac.com" TargetMode="External"/><Relationship Id="rId104" Type="http://schemas.openxmlformats.org/officeDocument/2006/relationships/hyperlink" Target="mailto:Jason.Taylor@Inframark.com" TargetMode="External"/><Relationship Id="rId125" Type="http://schemas.openxmlformats.org/officeDocument/2006/relationships/hyperlink" Target="mailto:tkolovich@frederickcountymd.gov" TargetMode="External"/><Relationship Id="rId146" Type="http://schemas.openxmlformats.org/officeDocument/2006/relationships/hyperlink" Target="mailto:ckyounger@harfordcountymd.gov" TargetMode="External"/><Relationship Id="rId167" Type="http://schemas.openxmlformats.org/officeDocument/2006/relationships/hyperlink" Target="mailto:ckyounger@harfordcountymd.gov" TargetMode="External"/><Relationship Id="rId188" Type="http://schemas.openxmlformats.org/officeDocument/2006/relationships/hyperlink" Target="mailto:pwsaun99@aacounty.org" TargetMode="External"/><Relationship Id="rId311" Type="http://schemas.openxmlformats.org/officeDocument/2006/relationships/hyperlink" Target="mailto:ckyounger@harfordcountymd.gov" TargetMode="External"/><Relationship Id="rId332" Type="http://schemas.openxmlformats.org/officeDocument/2006/relationships/hyperlink" Target="mailto:ckyounger@harfordcountymd.gov" TargetMode="External"/><Relationship Id="rId353" Type="http://schemas.openxmlformats.org/officeDocument/2006/relationships/hyperlink" Target="mailto:pwkram22@aacounty.org" TargetMode="External"/><Relationship Id="rId374" Type="http://schemas.openxmlformats.org/officeDocument/2006/relationships/hyperlink" Target="mailto:pwkram22@aacounty.org" TargetMode="External"/><Relationship Id="rId395" Type="http://schemas.openxmlformats.org/officeDocument/2006/relationships/hyperlink" Target="mailto:ckyounger@harfordcountymd.gov" TargetMode="External"/><Relationship Id="rId71" Type="http://schemas.openxmlformats.org/officeDocument/2006/relationships/hyperlink" Target="mailto:james.langley@wsscwater.com" TargetMode="External"/><Relationship Id="rId92" Type="http://schemas.openxmlformats.org/officeDocument/2006/relationships/hyperlink" Target="mailto:ckyounger@harfordcountymd.gov" TargetMode="External"/><Relationship Id="rId213" Type="http://schemas.openxmlformats.org/officeDocument/2006/relationships/hyperlink" Target="mailto:pwsaun99@aacounty.org" TargetMode="External"/><Relationship Id="rId234" Type="http://schemas.openxmlformats.org/officeDocument/2006/relationships/hyperlink" Target="mailto:ggeesaman@blueoysterenv.com" TargetMode="External"/><Relationship Id="rId2" Type="http://schemas.openxmlformats.org/officeDocument/2006/relationships/hyperlink" Target="mailto:Dabbott@eucmail.com" TargetMode="External"/><Relationship Id="rId29" Type="http://schemas.openxmlformats.org/officeDocument/2006/relationships/hyperlink" Target="mailto:ckyounger@harfordcountymd.gov" TargetMode="External"/><Relationship Id="rId255" Type="http://schemas.openxmlformats.org/officeDocument/2006/relationships/hyperlink" Target="mailto:ckyounger@harfordcountymd.gov" TargetMode="External"/><Relationship Id="rId276" Type="http://schemas.openxmlformats.org/officeDocument/2006/relationships/hyperlink" Target="mailto:ggeesaman@blueoysterenv.com" TargetMode="External"/><Relationship Id="rId297" Type="http://schemas.openxmlformats.org/officeDocument/2006/relationships/hyperlink" Target="mailto:ggeesaman@blueoysterenv.com" TargetMode="External"/><Relationship Id="rId40" Type="http://schemas.openxmlformats.org/officeDocument/2006/relationships/hyperlink" Target="mailto:johntbarnette@comcast.net" TargetMode="External"/><Relationship Id="rId115" Type="http://schemas.openxmlformats.org/officeDocument/2006/relationships/hyperlink" Target="mailto:james.langley@wsscwater.com" TargetMode="External"/><Relationship Id="rId136" Type="http://schemas.openxmlformats.org/officeDocument/2006/relationships/hyperlink" Target="mailto:Dabbott@eucmail.com" TargetMode="External"/><Relationship Id="rId157" Type="http://schemas.openxmlformats.org/officeDocument/2006/relationships/hyperlink" Target="mailto:ggeesaman@blueoysterenv.com" TargetMode="External"/><Relationship Id="rId178" Type="http://schemas.openxmlformats.org/officeDocument/2006/relationships/hyperlink" Target="mailto:pwsaun99@aacounty.org" TargetMode="External"/><Relationship Id="rId301" Type="http://schemas.openxmlformats.org/officeDocument/2006/relationships/hyperlink" Target="mailto:Dabbott@eucmail.com" TargetMode="External"/><Relationship Id="rId322" Type="http://schemas.openxmlformats.org/officeDocument/2006/relationships/hyperlink" Target="mailto:jsmith5@frederickcountymd.gov" TargetMode="External"/><Relationship Id="rId343" Type="http://schemas.openxmlformats.org/officeDocument/2006/relationships/hyperlink" Target="mailto:pwkram22@aacounty.org" TargetMode="External"/><Relationship Id="rId364" Type="http://schemas.openxmlformats.org/officeDocument/2006/relationships/hyperlink" Target="mailto:chudson1@marylandports.com" TargetMode="External"/><Relationship Id="rId61" Type="http://schemas.openxmlformats.org/officeDocument/2006/relationships/hyperlink" Target="mailto:Jason.Taylor@Inframark.com" TargetMode="External"/><Relationship Id="rId82" Type="http://schemas.openxmlformats.org/officeDocument/2006/relationships/hyperlink" Target="mailto:johnvanalstineseafood@gmail.com" TargetMode="External"/><Relationship Id="rId199" Type="http://schemas.openxmlformats.org/officeDocument/2006/relationships/hyperlink" Target="mailto:Dabbott@eucmail.com" TargetMode="External"/><Relationship Id="rId203" Type="http://schemas.openxmlformats.org/officeDocument/2006/relationships/hyperlink" Target="mailto:ormetraveler@aol.com" TargetMode="External"/><Relationship Id="rId385" Type="http://schemas.openxmlformats.org/officeDocument/2006/relationships/hyperlink" Target="mailto:tkolovich@frederickcountymd.gov" TargetMode="External"/><Relationship Id="rId19" Type="http://schemas.openxmlformats.org/officeDocument/2006/relationships/hyperlink" Target="mailto:pwsaun99@aacounty.org" TargetMode="External"/><Relationship Id="rId224" Type="http://schemas.openxmlformats.org/officeDocument/2006/relationships/hyperlink" Target="mailto:pmattejat@mdta.state.md.us" TargetMode="External"/><Relationship Id="rId245" Type="http://schemas.openxmlformats.org/officeDocument/2006/relationships/hyperlink" Target="mailto:james.langley@wsscwater.com" TargetMode="External"/><Relationship Id="rId266" Type="http://schemas.openxmlformats.org/officeDocument/2006/relationships/hyperlink" Target="mailto:tkolovich@frederickcountymd.gov" TargetMode="External"/><Relationship Id="rId287" Type="http://schemas.openxmlformats.org/officeDocument/2006/relationships/hyperlink" Target="mailto:ckyounger@harfordcountymd.gov" TargetMode="External"/><Relationship Id="rId30" Type="http://schemas.openxmlformats.org/officeDocument/2006/relationships/hyperlink" Target="mailto:ckyounger@harfordcountymd.gov" TargetMode="External"/><Relationship Id="rId105" Type="http://schemas.openxmlformats.org/officeDocument/2006/relationships/hyperlink" Target="mailto:Jason.Taylor@Inframark.com" TargetMode="External"/><Relationship Id="rId126" Type="http://schemas.openxmlformats.org/officeDocument/2006/relationships/hyperlink" Target="mailto:tkolovich@frederickcountymd.gov" TargetMode="External"/><Relationship Id="rId147" Type="http://schemas.openxmlformats.org/officeDocument/2006/relationships/hyperlink" Target="mailto:james.langley@wsscwater.com" TargetMode="External"/><Relationship Id="rId168" Type="http://schemas.openxmlformats.org/officeDocument/2006/relationships/hyperlink" Target="mailto:Dabbott@eucmail.com" TargetMode="External"/><Relationship Id="rId312" Type="http://schemas.openxmlformats.org/officeDocument/2006/relationships/hyperlink" Target="mailto:ckyounger@harfordcountymd.gov" TargetMode="External"/><Relationship Id="rId333" Type="http://schemas.openxmlformats.org/officeDocument/2006/relationships/hyperlink" Target="mailto:ckyounger@harfordcountymd.gov" TargetMode="External"/><Relationship Id="rId354" Type="http://schemas.openxmlformats.org/officeDocument/2006/relationships/hyperlink" Target="mailto:pwkram22@aacounty.org" TargetMode="External"/><Relationship Id="rId51" Type="http://schemas.openxmlformats.org/officeDocument/2006/relationships/hyperlink" Target="mailto:kgl0106@mac.com" TargetMode="External"/><Relationship Id="rId72" Type="http://schemas.openxmlformats.org/officeDocument/2006/relationships/hyperlink" Target="mailto:james.langley@wsscwater.com" TargetMode="External"/><Relationship Id="rId93" Type="http://schemas.openxmlformats.org/officeDocument/2006/relationships/hyperlink" Target="mailto:ckyounger@harfordcountymd.gov" TargetMode="External"/><Relationship Id="rId189" Type="http://schemas.openxmlformats.org/officeDocument/2006/relationships/hyperlink" Target="mailto:pmattejat@mdta.state.md.us" TargetMode="External"/><Relationship Id="rId375" Type="http://schemas.openxmlformats.org/officeDocument/2006/relationships/hyperlink" Target="mailto:pwkram22@aacounty.org" TargetMode="External"/><Relationship Id="rId396" Type="http://schemas.openxmlformats.org/officeDocument/2006/relationships/hyperlink" Target="mailto:ckyounger@harfordcountymd.gov" TargetMode="External"/><Relationship Id="rId3" Type="http://schemas.openxmlformats.org/officeDocument/2006/relationships/hyperlink" Target="mailto:Dabbott@eucmail.com" TargetMode="External"/><Relationship Id="rId214" Type="http://schemas.openxmlformats.org/officeDocument/2006/relationships/hyperlink" Target="mailto:easton.iceman@gmail.com" TargetMode="External"/><Relationship Id="rId235" Type="http://schemas.openxmlformats.org/officeDocument/2006/relationships/hyperlink" Target="mailto:james.langley@wsscwater.com" TargetMode="External"/><Relationship Id="rId256" Type="http://schemas.openxmlformats.org/officeDocument/2006/relationships/hyperlink" Target="mailto:ckyounger@harfordcountymd.gov" TargetMode="External"/><Relationship Id="rId277" Type="http://schemas.openxmlformats.org/officeDocument/2006/relationships/hyperlink" Target="mailto:Dabbott@eucmail.com" TargetMode="External"/><Relationship Id="rId298" Type="http://schemas.openxmlformats.org/officeDocument/2006/relationships/hyperlink" Target="mailto:ggeesaman@blueoysterenv.com" TargetMode="External"/><Relationship Id="rId400" Type="http://schemas.openxmlformats.org/officeDocument/2006/relationships/printerSettings" Target="../printerSettings/printerSettings2.bin"/><Relationship Id="rId116" Type="http://schemas.openxmlformats.org/officeDocument/2006/relationships/hyperlink" Target="mailto:pwsaun99@aacounty.org" TargetMode="External"/><Relationship Id="rId137" Type="http://schemas.openxmlformats.org/officeDocument/2006/relationships/hyperlink" Target="mailto:pwkram22@aacounty.org" TargetMode="External"/><Relationship Id="rId158" Type="http://schemas.openxmlformats.org/officeDocument/2006/relationships/hyperlink" Target="mailto:ggeesaman@blueoysterenv.com" TargetMode="External"/><Relationship Id="rId302" Type="http://schemas.openxmlformats.org/officeDocument/2006/relationships/hyperlink" Target="mailto:Dabbott@eucmail.com" TargetMode="External"/><Relationship Id="rId323" Type="http://schemas.openxmlformats.org/officeDocument/2006/relationships/hyperlink" Target="mailto:ggeesaman@blueoysterenv.com" TargetMode="External"/><Relationship Id="rId344" Type="http://schemas.openxmlformats.org/officeDocument/2006/relationships/hyperlink" Target="mailto:pwkram22@aacounty.org" TargetMode="External"/><Relationship Id="rId20" Type="http://schemas.openxmlformats.org/officeDocument/2006/relationships/hyperlink" Target="mailto:pwsaun99@aacounty.org" TargetMode="External"/><Relationship Id="rId41" Type="http://schemas.openxmlformats.org/officeDocument/2006/relationships/hyperlink" Target="mailto:cindywisner14@hotmail.com" TargetMode="External"/><Relationship Id="rId62" Type="http://schemas.openxmlformats.org/officeDocument/2006/relationships/hyperlink" Target="mailto:jason.Taylor@Inframark.com" TargetMode="External"/><Relationship Id="rId83" Type="http://schemas.openxmlformats.org/officeDocument/2006/relationships/hyperlink" Target="mailto:johnvanalstineseafood@gmail.com" TargetMode="External"/><Relationship Id="rId179" Type="http://schemas.openxmlformats.org/officeDocument/2006/relationships/hyperlink" Target="mailto:pwsaun99@aacounty.org" TargetMode="External"/><Relationship Id="rId365" Type="http://schemas.openxmlformats.org/officeDocument/2006/relationships/hyperlink" Target="mailto:chudson1@marylandports.com" TargetMode="External"/><Relationship Id="rId386" Type="http://schemas.openxmlformats.org/officeDocument/2006/relationships/hyperlink" Target="mailto:tkolovich@frederickcountymd.gov" TargetMode="External"/><Relationship Id="rId190" Type="http://schemas.openxmlformats.org/officeDocument/2006/relationships/hyperlink" Target="mailto:pmattejat@mdta.state.md.us" TargetMode="External"/><Relationship Id="rId204" Type="http://schemas.openxmlformats.org/officeDocument/2006/relationships/hyperlink" Target="mailto:mschweitzer@frederickcountymd.gov" TargetMode="External"/><Relationship Id="rId225" Type="http://schemas.openxmlformats.org/officeDocument/2006/relationships/hyperlink" Target="mailto:pmattejat@mdta.state.md.us" TargetMode="External"/><Relationship Id="rId246" Type="http://schemas.openxmlformats.org/officeDocument/2006/relationships/hyperlink" Target="mailto:james.langley@wsscwater.com" TargetMode="External"/><Relationship Id="rId267" Type="http://schemas.openxmlformats.org/officeDocument/2006/relationships/hyperlink" Target="mailto:ggeesaman@blueoysterenv.com" TargetMode="External"/><Relationship Id="rId288" Type="http://schemas.openxmlformats.org/officeDocument/2006/relationships/hyperlink" Target="mailto:ckyounger@harfordcountymd.gov" TargetMode="External"/><Relationship Id="rId106" Type="http://schemas.openxmlformats.org/officeDocument/2006/relationships/hyperlink" Target="mailto:Jason.Taylor@Inframark.com" TargetMode="External"/><Relationship Id="rId127" Type="http://schemas.openxmlformats.org/officeDocument/2006/relationships/hyperlink" Target="mailto:ggeesaman@blueoysterenv.com" TargetMode="External"/><Relationship Id="rId313" Type="http://schemas.openxmlformats.org/officeDocument/2006/relationships/hyperlink" Target="mailto:ckyounger@harfordcountymd.gov" TargetMode="External"/><Relationship Id="rId10" Type="http://schemas.openxmlformats.org/officeDocument/2006/relationships/hyperlink" Target="mailto:cphipps@aacounty.org" TargetMode="External"/><Relationship Id="rId31" Type="http://schemas.openxmlformats.org/officeDocument/2006/relationships/hyperlink" Target="mailto:ckyounger@harfordcountymd.gov" TargetMode="External"/><Relationship Id="rId52" Type="http://schemas.openxmlformats.org/officeDocument/2006/relationships/hyperlink" Target="mailto:wrichardson@marylandports.com" TargetMode="External"/><Relationship Id="rId73" Type="http://schemas.openxmlformats.org/officeDocument/2006/relationships/hyperlink" Target="mailto:james.langley@wsscwater.com" TargetMode="External"/><Relationship Id="rId94" Type="http://schemas.openxmlformats.org/officeDocument/2006/relationships/hyperlink" Target="mailto:pwsaun99@aacounty.org" TargetMode="External"/><Relationship Id="rId148" Type="http://schemas.openxmlformats.org/officeDocument/2006/relationships/hyperlink" Target="mailto:james.langley@wsscwater.com" TargetMode="External"/><Relationship Id="rId169" Type="http://schemas.openxmlformats.org/officeDocument/2006/relationships/hyperlink" Target="mailto:Dabbott@eucmail.com" TargetMode="External"/><Relationship Id="rId334" Type="http://schemas.openxmlformats.org/officeDocument/2006/relationships/hyperlink" Target="mailto:ckyounger@harfordcountymd.gov" TargetMode="External"/><Relationship Id="rId355" Type="http://schemas.openxmlformats.org/officeDocument/2006/relationships/hyperlink" Target="mailto:pwkram22@aacounty.org" TargetMode="External"/><Relationship Id="rId376" Type="http://schemas.openxmlformats.org/officeDocument/2006/relationships/hyperlink" Target="mailto:pwkram22@aacounty.org" TargetMode="External"/><Relationship Id="rId397" Type="http://schemas.openxmlformats.org/officeDocument/2006/relationships/hyperlink" Target="mailto:kmarks@eucmail.com" TargetMode="External"/><Relationship Id="rId4" Type="http://schemas.openxmlformats.org/officeDocument/2006/relationships/hyperlink" Target="mailto:wrichardson@marylandports.com" TargetMode="External"/><Relationship Id="rId180" Type="http://schemas.openxmlformats.org/officeDocument/2006/relationships/hyperlink" Target="mailto:pwsaun99@aacounty.org" TargetMode="External"/><Relationship Id="rId215" Type="http://schemas.openxmlformats.org/officeDocument/2006/relationships/hyperlink" Target="mailto:easton.iceman@gmail.com" TargetMode="External"/><Relationship Id="rId236" Type="http://schemas.openxmlformats.org/officeDocument/2006/relationships/hyperlink" Target="mailto:james.langley@wsscwater.com" TargetMode="External"/><Relationship Id="rId257" Type="http://schemas.openxmlformats.org/officeDocument/2006/relationships/hyperlink" Target="mailto:ckyounger@harfordcountymd.gov" TargetMode="External"/><Relationship Id="rId278" Type="http://schemas.openxmlformats.org/officeDocument/2006/relationships/hyperlink" Target="mailto:Dabbott@eucmail.com" TargetMode="External"/><Relationship Id="rId303" Type="http://schemas.openxmlformats.org/officeDocument/2006/relationships/hyperlink" Target="mailto:Dabbott@eucmail.com" TargetMode="External"/><Relationship Id="rId42" Type="http://schemas.openxmlformats.org/officeDocument/2006/relationships/hyperlink" Target="mailto:cindywisner14@hotmail.com" TargetMode="External"/><Relationship Id="rId84" Type="http://schemas.openxmlformats.org/officeDocument/2006/relationships/hyperlink" Target="mailto:pat@truechesapeake.com" TargetMode="External"/><Relationship Id="rId138" Type="http://schemas.openxmlformats.org/officeDocument/2006/relationships/hyperlink" Target="mailto:pwkram22@aacounty.org" TargetMode="External"/><Relationship Id="rId345" Type="http://schemas.openxmlformats.org/officeDocument/2006/relationships/hyperlink" Target="mailto:pwkram22@aacounty.org" TargetMode="External"/><Relationship Id="rId387" Type="http://schemas.openxmlformats.org/officeDocument/2006/relationships/hyperlink" Target="mailto:kmarks@eucmail.com" TargetMode="External"/><Relationship Id="rId191" Type="http://schemas.openxmlformats.org/officeDocument/2006/relationships/hyperlink" Target="mailto:pmattejat@mdta.state.md.us" TargetMode="External"/><Relationship Id="rId205" Type="http://schemas.openxmlformats.org/officeDocument/2006/relationships/hyperlink" Target="mailto:mschweitzer@frederickcountymd.gov" TargetMode="External"/><Relationship Id="rId247" Type="http://schemas.openxmlformats.org/officeDocument/2006/relationships/hyperlink" Target="mailto:james.langley@wsscwater.com" TargetMode="External"/><Relationship Id="rId107" Type="http://schemas.openxmlformats.org/officeDocument/2006/relationships/hyperlink" Target="mailto:ggeesaman@blueoysterenv.com" TargetMode="External"/><Relationship Id="rId289" Type="http://schemas.openxmlformats.org/officeDocument/2006/relationships/hyperlink" Target="mailto:ckyounger@harfordcountymd.gov" TargetMode="External"/><Relationship Id="rId11" Type="http://schemas.openxmlformats.org/officeDocument/2006/relationships/hyperlink" Target="mailto:pwsaun99@aacounty.org" TargetMode="External"/><Relationship Id="rId53" Type="http://schemas.openxmlformats.org/officeDocument/2006/relationships/hyperlink" Target="mailto:wrichardson@marylandports.com" TargetMode="External"/><Relationship Id="rId149" Type="http://schemas.openxmlformats.org/officeDocument/2006/relationships/hyperlink" Target="mailto:james.langley@wsscwater.com" TargetMode="External"/><Relationship Id="rId314" Type="http://schemas.openxmlformats.org/officeDocument/2006/relationships/hyperlink" Target="mailto:james.langley@wsscwater.com" TargetMode="External"/><Relationship Id="rId356" Type="http://schemas.openxmlformats.org/officeDocument/2006/relationships/hyperlink" Target="mailto:pwkram22@aacounty.org" TargetMode="External"/><Relationship Id="rId398" Type="http://schemas.openxmlformats.org/officeDocument/2006/relationships/hyperlink" Target="mailto:kmarks@eucmail.com" TargetMode="External"/><Relationship Id="rId95" Type="http://schemas.openxmlformats.org/officeDocument/2006/relationships/hyperlink" Target="mailto:james.langley@wsscwater.com" TargetMode="External"/><Relationship Id="rId160" Type="http://schemas.openxmlformats.org/officeDocument/2006/relationships/hyperlink" Target="mailto:kmarks@eucmail.com" TargetMode="External"/><Relationship Id="rId216" Type="http://schemas.openxmlformats.org/officeDocument/2006/relationships/hyperlink" Target="mailto:easton.iceman@gmail.com" TargetMode="External"/><Relationship Id="rId258" Type="http://schemas.openxmlformats.org/officeDocument/2006/relationships/hyperlink" Target="mailto:ckyounger@harfordcountymd.gov" TargetMode="External"/><Relationship Id="rId22" Type="http://schemas.openxmlformats.org/officeDocument/2006/relationships/hyperlink" Target="mailto:pmattejat@mdta.state.md.us" TargetMode="External"/><Relationship Id="rId64" Type="http://schemas.openxmlformats.org/officeDocument/2006/relationships/hyperlink" Target="mailto:ggeesaman@blueoysterenv.com" TargetMode="External"/><Relationship Id="rId118" Type="http://schemas.openxmlformats.org/officeDocument/2006/relationships/hyperlink" Target="mailto:ckyounger@harfordcountymd.gov" TargetMode="External"/><Relationship Id="rId325" Type="http://schemas.openxmlformats.org/officeDocument/2006/relationships/hyperlink" Target="mailto:ggeesaman@blueoysterenv.com" TargetMode="External"/><Relationship Id="rId367" Type="http://schemas.openxmlformats.org/officeDocument/2006/relationships/hyperlink" Target="mailto:pwkram22@aacounty.org" TargetMode="External"/><Relationship Id="rId171" Type="http://schemas.openxmlformats.org/officeDocument/2006/relationships/hyperlink" Target="mailto:wrichardson@marylandports.com" TargetMode="External"/><Relationship Id="rId227" Type="http://schemas.openxmlformats.org/officeDocument/2006/relationships/hyperlink" Target="mailto:ggeesaman@blueoysterenv.com" TargetMode="External"/><Relationship Id="rId269" Type="http://schemas.openxmlformats.org/officeDocument/2006/relationships/hyperlink" Target="mailto:wrichardson@marylandports.com" TargetMode="External"/><Relationship Id="rId33" Type="http://schemas.openxmlformats.org/officeDocument/2006/relationships/hyperlink" Target="mailto:Dabbott@eucmail.com" TargetMode="External"/><Relationship Id="rId129" Type="http://schemas.openxmlformats.org/officeDocument/2006/relationships/hyperlink" Target="mailto:ggeesaman@blueoysterenv.com" TargetMode="External"/><Relationship Id="rId280" Type="http://schemas.openxmlformats.org/officeDocument/2006/relationships/hyperlink" Target="mailto:james.langley@wsscwater.com" TargetMode="External"/><Relationship Id="rId336" Type="http://schemas.openxmlformats.org/officeDocument/2006/relationships/hyperlink" Target="mailto:james.langley@wsscwater.com" TargetMode="External"/><Relationship Id="rId75" Type="http://schemas.openxmlformats.org/officeDocument/2006/relationships/hyperlink" Target="mailto:james.langley@wsscwater.com" TargetMode="External"/><Relationship Id="rId140" Type="http://schemas.openxmlformats.org/officeDocument/2006/relationships/hyperlink" Target="mailto:ggeesaman@blueoysterenv.com" TargetMode="External"/><Relationship Id="rId182" Type="http://schemas.openxmlformats.org/officeDocument/2006/relationships/hyperlink" Target="mailto:pwsaun99@aacounty.org" TargetMode="External"/><Relationship Id="rId378" Type="http://schemas.openxmlformats.org/officeDocument/2006/relationships/hyperlink" Target="mailto:pwkram22@aacounty.org" TargetMode="External"/><Relationship Id="rId6" Type="http://schemas.openxmlformats.org/officeDocument/2006/relationships/hyperlink" Target="mailto:Jason.Taylor@Inframark.com" TargetMode="External"/><Relationship Id="rId238" Type="http://schemas.openxmlformats.org/officeDocument/2006/relationships/hyperlink" Target="mailto:james.langley@wsscwater.com" TargetMode="External"/><Relationship Id="rId291" Type="http://schemas.openxmlformats.org/officeDocument/2006/relationships/hyperlink" Target="mailto:skiernan@marylandports.com" TargetMode="External"/><Relationship Id="rId305" Type="http://schemas.openxmlformats.org/officeDocument/2006/relationships/hyperlink" Target="mailto:pwkram22@aacounty.org" TargetMode="External"/><Relationship Id="rId347" Type="http://schemas.openxmlformats.org/officeDocument/2006/relationships/hyperlink" Target="mailto:pwkram22@aacounty.org" TargetMode="External"/><Relationship Id="rId44" Type="http://schemas.openxmlformats.org/officeDocument/2006/relationships/hyperlink" Target="mailto:ted@madhouseoysters.com" TargetMode="External"/><Relationship Id="rId86" Type="http://schemas.openxmlformats.org/officeDocument/2006/relationships/hyperlink" Target="mailto:kgl0106@mac.com" TargetMode="External"/><Relationship Id="rId151" Type="http://schemas.openxmlformats.org/officeDocument/2006/relationships/hyperlink" Target="mailto:chudson1@marylandports.com" TargetMode="External"/><Relationship Id="rId389" Type="http://schemas.openxmlformats.org/officeDocument/2006/relationships/hyperlink" Target="mailto:benjamin.thompson@wsscwater.com" TargetMode="External"/><Relationship Id="rId193" Type="http://schemas.openxmlformats.org/officeDocument/2006/relationships/hyperlink" Target="mailto:rwitt31@aol.com" TargetMode="External"/><Relationship Id="rId207" Type="http://schemas.openxmlformats.org/officeDocument/2006/relationships/hyperlink" Target="mailto:johntbarnette@comcast.net" TargetMode="External"/><Relationship Id="rId249" Type="http://schemas.openxmlformats.org/officeDocument/2006/relationships/hyperlink" Target="mailto:johnvanalstineseafood@gmail.com" TargetMode="External"/><Relationship Id="rId13" Type="http://schemas.openxmlformats.org/officeDocument/2006/relationships/hyperlink" Target="mailto:pwsaun99@aacounty.org" TargetMode="External"/><Relationship Id="rId109" Type="http://schemas.openxmlformats.org/officeDocument/2006/relationships/hyperlink" Target="mailto:ggeesaman@blueoysterenv.com" TargetMode="External"/><Relationship Id="rId260" Type="http://schemas.openxmlformats.org/officeDocument/2006/relationships/hyperlink" Target="mailto:ckyounger@harfordcountymd.gov" TargetMode="External"/><Relationship Id="rId316" Type="http://schemas.openxmlformats.org/officeDocument/2006/relationships/hyperlink" Target="mailto:james.langley@wsscwater.com" TargetMode="External"/><Relationship Id="rId55" Type="http://schemas.openxmlformats.org/officeDocument/2006/relationships/hyperlink" Target="mailto:wrichardson@marylandports.com" TargetMode="External"/><Relationship Id="rId97" Type="http://schemas.openxmlformats.org/officeDocument/2006/relationships/hyperlink" Target="mailto:ggeesaman@blueoysterenv.com" TargetMode="External"/><Relationship Id="rId120" Type="http://schemas.openxmlformats.org/officeDocument/2006/relationships/hyperlink" Target="mailto:ckyounger@harfordcountymd.gov" TargetMode="External"/><Relationship Id="rId358" Type="http://schemas.openxmlformats.org/officeDocument/2006/relationships/hyperlink" Target="mailto:pwkram22@aacounty.org" TargetMode="External"/><Relationship Id="rId162" Type="http://schemas.openxmlformats.org/officeDocument/2006/relationships/hyperlink" Target="mailto:ckyounger@harfordcountymd.gov" TargetMode="External"/><Relationship Id="rId218" Type="http://schemas.openxmlformats.org/officeDocument/2006/relationships/hyperlink" Target="mailto:kgl0106@mac.com" TargetMode="External"/><Relationship Id="rId271" Type="http://schemas.openxmlformats.org/officeDocument/2006/relationships/hyperlink" Target="mailto:Jason.Taylor@Inframark.com" TargetMode="External"/><Relationship Id="rId24" Type="http://schemas.openxmlformats.org/officeDocument/2006/relationships/hyperlink" Target="mailto:pmattejat@mdta.state.md.us" TargetMode="External"/><Relationship Id="rId66" Type="http://schemas.openxmlformats.org/officeDocument/2006/relationships/hyperlink" Target="mailto:ggeesaman@blueoysterenv.com" TargetMode="External"/><Relationship Id="rId131" Type="http://schemas.openxmlformats.org/officeDocument/2006/relationships/hyperlink" Target="mailto:ggeesaman@blueoysterenv.com" TargetMode="External"/><Relationship Id="rId327" Type="http://schemas.openxmlformats.org/officeDocument/2006/relationships/hyperlink" Target="mailto:kmarks@eucmail.com" TargetMode="External"/><Relationship Id="rId369" Type="http://schemas.openxmlformats.org/officeDocument/2006/relationships/hyperlink" Target="mailto:pwkram22@aacounty.org" TargetMode="External"/><Relationship Id="rId173" Type="http://schemas.openxmlformats.org/officeDocument/2006/relationships/hyperlink" Target="mailto:Jason.Taylor@Inframark.com" TargetMode="External"/><Relationship Id="rId229" Type="http://schemas.openxmlformats.org/officeDocument/2006/relationships/hyperlink" Target="mailto:jason.Taylor@Inframark.com" TargetMode="External"/><Relationship Id="rId380" Type="http://schemas.openxmlformats.org/officeDocument/2006/relationships/hyperlink" Target="mailto:pwkram22@aacounty.org" TargetMode="External"/><Relationship Id="rId240" Type="http://schemas.openxmlformats.org/officeDocument/2006/relationships/hyperlink" Target="mailto:james.langley@wsscwater.com" TargetMode="External"/><Relationship Id="rId35" Type="http://schemas.openxmlformats.org/officeDocument/2006/relationships/hyperlink" Target="mailto:ormetraveler@aol.com" TargetMode="External"/><Relationship Id="rId77" Type="http://schemas.openxmlformats.org/officeDocument/2006/relationships/hyperlink" Target="mailto:james.langley@wsscwater.com" TargetMode="External"/><Relationship Id="rId100" Type="http://schemas.openxmlformats.org/officeDocument/2006/relationships/hyperlink" Target="mailto:ggeesaman@blueoysterenv.com" TargetMode="External"/><Relationship Id="rId282" Type="http://schemas.openxmlformats.org/officeDocument/2006/relationships/hyperlink" Target="mailto:james.langley@wsscwater.com" TargetMode="External"/><Relationship Id="rId338" Type="http://schemas.openxmlformats.org/officeDocument/2006/relationships/hyperlink" Target="mailto:james.langley@wsscwater.com" TargetMode="External"/><Relationship Id="rId8" Type="http://schemas.openxmlformats.org/officeDocument/2006/relationships/hyperlink" Target="mailto:wrichardson@marylandports.com" TargetMode="External"/><Relationship Id="rId142" Type="http://schemas.openxmlformats.org/officeDocument/2006/relationships/hyperlink" Target="mailto:ckyounger@harfordcountymd.gov" TargetMode="External"/><Relationship Id="rId184" Type="http://schemas.openxmlformats.org/officeDocument/2006/relationships/hyperlink" Target="mailto:pwsaun99@aacounty.org" TargetMode="External"/><Relationship Id="rId391" Type="http://schemas.openxmlformats.org/officeDocument/2006/relationships/hyperlink" Target="mailto:ckyounger@harfordcountymd.gov" TargetMode="External"/><Relationship Id="rId251" Type="http://schemas.openxmlformats.org/officeDocument/2006/relationships/hyperlink" Target="mailto:pat@truechesapeake.com" TargetMode="External"/><Relationship Id="rId46" Type="http://schemas.openxmlformats.org/officeDocument/2006/relationships/hyperlink" Target="mailto:pwsaun99@aacounty.org" TargetMode="External"/><Relationship Id="rId293" Type="http://schemas.openxmlformats.org/officeDocument/2006/relationships/hyperlink" Target="mailto:tkolovich@frederickcountymd.gov" TargetMode="External"/><Relationship Id="rId307" Type="http://schemas.openxmlformats.org/officeDocument/2006/relationships/hyperlink" Target="mailto:ggeesaman@blueoysterenv.com" TargetMode="External"/><Relationship Id="rId349" Type="http://schemas.openxmlformats.org/officeDocument/2006/relationships/hyperlink" Target="mailto:pwkram22@aacounty.org" TargetMode="External"/><Relationship Id="rId88" Type="http://schemas.openxmlformats.org/officeDocument/2006/relationships/hyperlink" Target="mailto:ckyounger@harfordcountymd.gov" TargetMode="External"/><Relationship Id="rId111" Type="http://schemas.openxmlformats.org/officeDocument/2006/relationships/hyperlink" Target="mailto:Dabbott@eucmail.com" TargetMode="External"/><Relationship Id="rId153" Type="http://schemas.openxmlformats.org/officeDocument/2006/relationships/hyperlink" Target="mailto:chudson1@marylandports.com" TargetMode="External"/><Relationship Id="rId195" Type="http://schemas.openxmlformats.org/officeDocument/2006/relationships/hyperlink" Target="mailto:ckyounger@harfordcountymd.gov" TargetMode="External"/><Relationship Id="rId209" Type="http://schemas.openxmlformats.org/officeDocument/2006/relationships/hyperlink" Target="mailto:cindywisner14@hotmail.com" TargetMode="External"/><Relationship Id="rId360" Type="http://schemas.openxmlformats.org/officeDocument/2006/relationships/hyperlink" Target="mailto:pwkram22@aacounty.org" TargetMode="External"/><Relationship Id="rId220" Type="http://schemas.openxmlformats.org/officeDocument/2006/relationships/hyperlink" Target="mailto:wrichardson@marylandports.com" TargetMode="External"/><Relationship Id="rId15" Type="http://schemas.openxmlformats.org/officeDocument/2006/relationships/hyperlink" Target="mailto:pwsaun99@aacounty.org" TargetMode="External"/><Relationship Id="rId57" Type="http://schemas.openxmlformats.org/officeDocument/2006/relationships/hyperlink" Target="mailto:pmattejat@mdta.state.md.us" TargetMode="External"/><Relationship Id="rId262" Type="http://schemas.openxmlformats.org/officeDocument/2006/relationships/hyperlink" Target="mailto:james.langley@wsscwater.com" TargetMode="External"/><Relationship Id="rId318" Type="http://schemas.openxmlformats.org/officeDocument/2006/relationships/hyperlink" Target="mailto:chudson1@marylandports.com" TargetMode="External"/><Relationship Id="rId99" Type="http://schemas.openxmlformats.org/officeDocument/2006/relationships/hyperlink" Target="mailto:tkolovich@frederickcountymd.gov" TargetMode="External"/><Relationship Id="rId122" Type="http://schemas.openxmlformats.org/officeDocument/2006/relationships/hyperlink" Target="mailto:ckyounger@harfordcountymd.gov" TargetMode="External"/><Relationship Id="rId164" Type="http://schemas.openxmlformats.org/officeDocument/2006/relationships/hyperlink" Target="mailto:ckyounger@harfordcountymd.gov" TargetMode="External"/><Relationship Id="rId371" Type="http://schemas.openxmlformats.org/officeDocument/2006/relationships/hyperlink" Target="mailto:pwkram22@aacounty.org" TargetMode="External"/><Relationship Id="rId26" Type="http://schemas.openxmlformats.org/officeDocument/2006/relationships/hyperlink" Target="mailto:rwitt31@aol.com" TargetMode="External"/><Relationship Id="rId231" Type="http://schemas.openxmlformats.org/officeDocument/2006/relationships/hyperlink" Target="mailto:ggeesaman@blueoysterenv.com" TargetMode="External"/><Relationship Id="rId273" Type="http://schemas.openxmlformats.org/officeDocument/2006/relationships/hyperlink" Target="mailto:Jason.Taylor@Inframark.com" TargetMode="External"/><Relationship Id="rId329" Type="http://schemas.openxmlformats.org/officeDocument/2006/relationships/hyperlink" Target="mailto:ckyounger@harfordcountymd.gov" TargetMode="External"/><Relationship Id="rId68" Type="http://schemas.openxmlformats.org/officeDocument/2006/relationships/hyperlink" Target="mailto:james.langley@wsscwater.com" TargetMode="External"/><Relationship Id="rId133" Type="http://schemas.openxmlformats.org/officeDocument/2006/relationships/hyperlink" Target="mailto:ggeesaman@blueoysterenv.com" TargetMode="External"/><Relationship Id="rId175" Type="http://schemas.openxmlformats.org/officeDocument/2006/relationships/hyperlink" Target="mailto:wrichardson@marylandports.com" TargetMode="External"/><Relationship Id="rId340" Type="http://schemas.openxmlformats.org/officeDocument/2006/relationships/hyperlink" Target="mailto:james.langley@wsscwater.com" TargetMode="External"/><Relationship Id="rId200" Type="http://schemas.openxmlformats.org/officeDocument/2006/relationships/hyperlink" Target="mailto:Dabbott@eucmail.com" TargetMode="External"/><Relationship Id="rId382" Type="http://schemas.openxmlformats.org/officeDocument/2006/relationships/hyperlink" Target="mailto:pwkram22@aacounty.org" TargetMode="External"/><Relationship Id="rId242" Type="http://schemas.openxmlformats.org/officeDocument/2006/relationships/hyperlink" Target="mailto:james.langley@wsscwater.com" TargetMode="External"/><Relationship Id="rId284" Type="http://schemas.openxmlformats.org/officeDocument/2006/relationships/hyperlink" Target="mailto:ckyounger@harfordcountymd.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topLeftCell="A4" workbookViewId="0">
      <selection activeCell="A6" sqref="A6"/>
    </sheetView>
  </sheetViews>
  <sheetFormatPr defaultRowHeight="15" x14ac:dyDescent="0.25"/>
  <cols>
    <col min="1" max="1" width="167.5703125" customWidth="1"/>
  </cols>
  <sheetData>
    <row r="1" spans="1:1" ht="44.25" customHeight="1" x14ac:dyDescent="0.25">
      <c r="A1" s="24" t="s">
        <v>123</v>
      </c>
    </row>
    <row r="2" spans="1:1" ht="134.25" customHeight="1" x14ac:dyDescent="0.25"/>
    <row r="3" spans="1:1" ht="47.25" customHeight="1" x14ac:dyDescent="0.25">
      <c r="A3" s="26" t="s">
        <v>124</v>
      </c>
    </row>
    <row r="4" spans="1:1" ht="39.75" customHeight="1" x14ac:dyDescent="0.35">
      <c r="A4" s="25" t="s">
        <v>125</v>
      </c>
    </row>
    <row r="5" spans="1:1" ht="30" x14ac:dyDescent="0.25">
      <c r="A5" s="22" t="s">
        <v>144</v>
      </c>
    </row>
    <row r="6" spans="1:1" ht="87.75" customHeight="1" x14ac:dyDescent="0.25">
      <c r="A6" s="23" t="s">
        <v>145</v>
      </c>
    </row>
    <row r="7" spans="1:1" ht="27.75" customHeight="1" x14ac:dyDescent="0.25">
      <c r="A7" s="10" t="s">
        <v>146</v>
      </c>
    </row>
    <row r="8" spans="1:1" x14ac:dyDescent="0.25">
      <c r="A8" s="271" t="s">
        <v>824</v>
      </c>
    </row>
    <row r="9" spans="1:1" x14ac:dyDescent="0.25">
      <c r="A9" s="318" t="s">
        <v>823</v>
      </c>
    </row>
    <row r="11" spans="1:1" x14ac:dyDescent="0.25">
      <c r="A11" s="10" t="s">
        <v>126</v>
      </c>
    </row>
    <row r="12" spans="1:1" x14ac:dyDescent="0.25">
      <c r="A12" s="9" t="s">
        <v>127</v>
      </c>
    </row>
  </sheetData>
  <sheetProtection algorithmName="SHA-512" hashValue="oJgm+6uu70FuS3iRR6sEGnX40sVNoSrLd0ku9mx8yj49yqKqBY727b+tcuQafm1D3Ml2N5F4zMKhWTgLwLd9pw==" saltValue="nsd0/tpq4Z3H5aby1ehNNQ==" spinCount="100000" sheet="1" objects="1" scenarios="1"/>
  <hyperlinks>
    <hyperlink ref="A12"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A1:N968"/>
  <sheetViews>
    <sheetView zoomScaleNormal="100" workbookViewId="0">
      <pane ySplit="1" topLeftCell="A381" activePane="bottomLeft" state="frozen"/>
      <selection pane="bottomLeft" activeCell="D400" sqref="D400"/>
    </sheetView>
  </sheetViews>
  <sheetFormatPr defaultColWidth="14.42578125" defaultRowHeight="15" customHeight="1" x14ac:dyDescent="0.25"/>
  <cols>
    <col min="1" max="1" width="12.28515625" customWidth="1"/>
    <col min="2" max="2" width="17.85546875" style="179" customWidth="1"/>
    <col min="3" max="3" width="34.42578125" style="8" bestFit="1" customWidth="1"/>
    <col min="4" max="4" width="57.42578125" customWidth="1"/>
    <col min="5" max="5" width="11.85546875" customWidth="1"/>
    <col min="6" max="6" width="22.140625" bestFit="1" customWidth="1"/>
    <col min="7" max="7" width="39.5703125" customWidth="1"/>
    <col min="8" max="8" width="12.42578125" customWidth="1"/>
    <col min="9" max="9" width="24.140625" customWidth="1"/>
    <col min="10" max="10" width="10.7109375" customWidth="1"/>
    <col min="11" max="11" width="7.85546875" customWidth="1"/>
    <col min="12" max="12" width="11.42578125" style="8" customWidth="1"/>
    <col min="13" max="13" width="20.7109375" style="209" bestFit="1" customWidth="1"/>
    <col min="14" max="14" width="13.5703125" style="8" customWidth="1"/>
    <col min="15" max="24" width="8.7109375" customWidth="1"/>
  </cols>
  <sheetData>
    <row r="1" spans="1:14" x14ac:dyDescent="0.25">
      <c r="A1" s="206" t="s">
        <v>10</v>
      </c>
      <c r="B1" s="286" t="s">
        <v>115</v>
      </c>
      <c r="C1" s="285" t="s">
        <v>87</v>
      </c>
      <c r="D1" s="206" t="s">
        <v>1</v>
      </c>
      <c r="E1" s="206" t="s">
        <v>355</v>
      </c>
      <c r="F1" s="206" t="s">
        <v>2</v>
      </c>
      <c r="G1" s="206" t="s">
        <v>394</v>
      </c>
      <c r="H1" s="206" t="s">
        <v>3</v>
      </c>
      <c r="I1" s="206" t="s">
        <v>4</v>
      </c>
      <c r="J1" s="206" t="s">
        <v>5</v>
      </c>
      <c r="K1" s="206" t="s">
        <v>6</v>
      </c>
      <c r="L1" s="206" t="s">
        <v>7</v>
      </c>
      <c r="M1" s="250" t="s">
        <v>114</v>
      </c>
      <c r="N1" s="206" t="s">
        <v>9</v>
      </c>
    </row>
    <row r="2" spans="1:14" x14ac:dyDescent="0.25">
      <c r="A2" s="10" t="s">
        <v>122</v>
      </c>
      <c r="B2" s="287">
        <v>6648</v>
      </c>
      <c r="C2" s="8" t="s">
        <v>13</v>
      </c>
      <c r="D2" t="s">
        <v>14</v>
      </c>
      <c r="E2" s="8" t="s">
        <v>356</v>
      </c>
      <c r="F2" t="s">
        <v>15</v>
      </c>
      <c r="G2" t="s">
        <v>16</v>
      </c>
      <c r="H2" t="s">
        <v>17</v>
      </c>
      <c r="I2" s="1" t="s">
        <v>18</v>
      </c>
      <c r="J2" t="s">
        <v>19</v>
      </c>
      <c r="K2">
        <v>2018</v>
      </c>
      <c r="L2" s="8" t="s">
        <v>20</v>
      </c>
      <c r="M2" s="230">
        <v>6648</v>
      </c>
      <c r="N2" s="160">
        <v>43509</v>
      </c>
    </row>
    <row r="3" spans="1:14" x14ac:dyDescent="0.25">
      <c r="A3" t="s">
        <v>122</v>
      </c>
      <c r="B3" s="287">
        <v>1009</v>
      </c>
      <c r="C3" s="8" t="s">
        <v>22</v>
      </c>
      <c r="D3" t="s">
        <v>14</v>
      </c>
      <c r="E3" s="8" t="s">
        <v>356</v>
      </c>
      <c r="F3" t="s">
        <v>15</v>
      </c>
      <c r="G3" t="s">
        <v>23</v>
      </c>
      <c r="H3" t="s">
        <v>17</v>
      </c>
      <c r="I3" s="1" t="s">
        <v>18</v>
      </c>
      <c r="J3" t="s">
        <v>19</v>
      </c>
      <c r="K3">
        <v>2018</v>
      </c>
      <c r="L3" s="8" t="s">
        <v>24</v>
      </c>
      <c r="M3" s="230">
        <v>1009</v>
      </c>
      <c r="N3" s="160">
        <v>43509</v>
      </c>
    </row>
    <row r="4" spans="1:14" x14ac:dyDescent="0.25">
      <c r="A4" t="s">
        <v>122</v>
      </c>
      <c r="B4" s="287">
        <v>129360</v>
      </c>
      <c r="C4" s="8" t="s">
        <v>25</v>
      </c>
      <c r="D4" t="s">
        <v>14</v>
      </c>
      <c r="E4" s="8" t="s">
        <v>356</v>
      </c>
      <c r="F4" t="s">
        <v>15</v>
      </c>
      <c r="G4" t="s">
        <v>23</v>
      </c>
      <c r="H4" t="s">
        <v>17</v>
      </c>
      <c r="I4" s="1" t="s">
        <v>18</v>
      </c>
      <c r="J4" t="s">
        <v>19</v>
      </c>
      <c r="K4">
        <v>2018</v>
      </c>
      <c r="L4" s="8" t="s">
        <v>26</v>
      </c>
      <c r="M4" s="230">
        <v>129360</v>
      </c>
      <c r="N4" s="160">
        <v>43509</v>
      </c>
    </row>
    <row r="5" spans="1:14" x14ac:dyDescent="0.25">
      <c r="A5" s="193" t="s">
        <v>122</v>
      </c>
      <c r="B5" s="288">
        <f>11-2</f>
        <v>9</v>
      </c>
      <c r="C5" s="229" t="s">
        <v>78</v>
      </c>
      <c r="D5" s="3" t="s">
        <v>27</v>
      </c>
      <c r="E5" s="5" t="s">
        <v>358</v>
      </c>
      <c r="F5" s="5" t="s">
        <v>28</v>
      </c>
      <c r="G5" s="5" t="s">
        <v>29</v>
      </c>
      <c r="H5" s="5" t="s">
        <v>30</v>
      </c>
      <c r="I5" s="324" t="s">
        <v>31</v>
      </c>
      <c r="J5" s="5" t="s">
        <v>32</v>
      </c>
      <c r="K5" s="5">
        <v>2018</v>
      </c>
      <c r="L5" s="5" t="s">
        <v>20</v>
      </c>
      <c r="M5" s="325">
        <v>11</v>
      </c>
      <c r="N5" s="326">
        <v>43517</v>
      </c>
    </row>
    <row r="6" spans="1:14" x14ac:dyDescent="0.25">
      <c r="A6" s="196" t="s">
        <v>112</v>
      </c>
      <c r="B6" s="289">
        <f>1-1</f>
        <v>0</v>
      </c>
      <c r="C6" s="229" t="s">
        <v>77</v>
      </c>
      <c r="D6" s="3" t="s">
        <v>27</v>
      </c>
      <c r="E6" s="5" t="s">
        <v>358</v>
      </c>
      <c r="F6" s="5" t="s">
        <v>28</v>
      </c>
      <c r="G6" s="5" t="s">
        <v>29</v>
      </c>
      <c r="H6" s="5" t="s">
        <v>30</v>
      </c>
      <c r="I6" s="324" t="s">
        <v>31</v>
      </c>
      <c r="J6" s="5" t="s">
        <v>32</v>
      </c>
      <c r="K6" s="5">
        <v>2018</v>
      </c>
      <c r="L6" s="5" t="s">
        <v>24</v>
      </c>
      <c r="M6" s="325">
        <v>1</v>
      </c>
      <c r="N6" s="326">
        <v>43517</v>
      </c>
    </row>
    <row r="7" spans="1:14" x14ac:dyDescent="0.25">
      <c r="A7" t="s">
        <v>122</v>
      </c>
      <c r="B7" s="287">
        <v>4022</v>
      </c>
      <c r="C7" s="8" t="s">
        <v>88</v>
      </c>
      <c r="D7" t="s">
        <v>33</v>
      </c>
      <c r="E7" s="8" t="s">
        <v>356</v>
      </c>
      <c r="F7" t="s">
        <v>34</v>
      </c>
      <c r="G7" t="s">
        <v>35</v>
      </c>
      <c r="H7" t="s">
        <v>36</v>
      </c>
      <c r="I7" s="1" t="s">
        <v>37</v>
      </c>
      <c r="J7" t="s">
        <v>38</v>
      </c>
      <c r="K7">
        <v>2018</v>
      </c>
      <c r="L7" s="8" t="s">
        <v>20</v>
      </c>
      <c r="M7" s="230">
        <v>4052</v>
      </c>
      <c r="N7" s="160">
        <v>43518</v>
      </c>
    </row>
    <row r="8" spans="1:14" x14ac:dyDescent="0.25">
      <c r="A8" t="s">
        <v>122</v>
      </c>
      <c r="B8" s="287">
        <v>716</v>
      </c>
      <c r="C8" s="8" t="s">
        <v>89</v>
      </c>
      <c r="D8" t="s">
        <v>33</v>
      </c>
      <c r="E8" s="8" t="s">
        <v>356</v>
      </c>
      <c r="F8" t="s">
        <v>34</v>
      </c>
      <c r="G8" t="s">
        <v>35</v>
      </c>
      <c r="H8" t="s">
        <v>36</v>
      </c>
      <c r="I8" s="1" t="s">
        <v>37</v>
      </c>
      <c r="J8" t="s">
        <v>38</v>
      </c>
      <c r="K8">
        <v>2018</v>
      </c>
      <c r="L8" s="8" t="s">
        <v>24</v>
      </c>
      <c r="M8" s="230">
        <v>724</v>
      </c>
      <c r="N8" s="160">
        <v>43518</v>
      </c>
    </row>
    <row r="9" spans="1:14" x14ac:dyDescent="0.25">
      <c r="A9" t="s">
        <v>122</v>
      </c>
      <c r="B9" s="287">
        <v>78231</v>
      </c>
      <c r="C9" s="8" t="s">
        <v>90</v>
      </c>
      <c r="D9" t="s">
        <v>33</v>
      </c>
      <c r="E9" s="8" t="s">
        <v>356</v>
      </c>
      <c r="F9" t="s">
        <v>34</v>
      </c>
      <c r="G9" t="s">
        <v>35</v>
      </c>
      <c r="H9" t="s">
        <v>36</v>
      </c>
      <c r="I9" s="1" t="s">
        <v>37</v>
      </c>
      <c r="J9" t="s">
        <v>38</v>
      </c>
      <c r="K9">
        <v>2018</v>
      </c>
      <c r="L9" s="8" t="s">
        <v>26</v>
      </c>
      <c r="M9" s="230">
        <v>84631</v>
      </c>
      <c r="N9" s="160">
        <v>43518</v>
      </c>
    </row>
    <row r="10" spans="1:14" x14ac:dyDescent="0.25">
      <c r="A10" s="4" t="s">
        <v>122</v>
      </c>
      <c r="B10" s="290">
        <v>546</v>
      </c>
      <c r="C10" s="3" t="s">
        <v>75</v>
      </c>
      <c r="D10" s="3" t="s">
        <v>27</v>
      </c>
      <c r="E10" s="5" t="s">
        <v>358</v>
      </c>
      <c r="F10" s="5" t="s">
        <v>28</v>
      </c>
      <c r="G10" s="5" t="s">
        <v>29</v>
      </c>
      <c r="H10" s="5" t="s">
        <v>30</v>
      </c>
      <c r="I10" s="324" t="s">
        <v>31</v>
      </c>
      <c r="J10" s="5" t="s">
        <v>32</v>
      </c>
      <c r="K10" s="5">
        <v>2018</v>
      </c>
      <c r="L10" s="5" t="s">
        <v>20</v>
      </c>
      <c r="M10" s="327">
        <v>546</v>
      </c>
      <c r="N10" s="328">
        <v>43692</v>
      </c>
    </row>
    <row r="11" spans="1:14" x14ac:dyDescent="0.25">
      <c r="A11" s="4" t="s">
        <v>122</v>
      </c>
      <c r="B11" s="290">
        <v>121</v>
      </c>
      <c r="C11" s="3" t="s">
        <v>74</v>
      </c>
      <c r="D11" s="3" t="s">
        <v>27</v>
      </c>
      <c r="E11" s="5" t="s">
        <v>358</v>
      </c>
      <c r="F11" s="5" t="s">
        <v>28</v>
      </c>
      <c r="G11" s="5" t="s">
        <v>29</v>
      </c>
      <c r="H11" s="5" t="s">
        <v>30</v>
      </c>
      <c r="I11" s="324" t="s">
        <v>31</v>
      </c>
      <c r="J11" s="5" t="s">
        <v>32</v>
      </c>
      <c r="K11" s="5">
        <v>2018</v>
      </c>
      <c r="L11" s="5" t="s">
        <v>24</v>
      </c>
      <c r="M11" s="327">
        <v>121</v>
      </c>
      <c r="N11" s="328">
        <v>43692</v>
      </c>
    </row>
    <row r="12" spans="1:14" x14ac:dyDescent="0.25">
      <c r="A12" s="194" t="s">
        <v>122</v>
      </c>
      <c r="B12" s="288">
        <v>60643</v>
      </c>
      <c r="C12" s="229" t="s">
        <v>76</v>
      </c>
      <c r="D12" s="3" t="s">
        <v>27</v>
      </c>
      <c r="E12" s="5" t="s">
        <v>358</v>
      </c>
      <c r="F12" s="5" t="s">
        <v>28</v>
      </c>
      <c r="G12" s="5" t="s">
        <v>29</v>
      </c>
      <c r="H12" s="5" t="s">
        <v>30</v>
      </c>
      <c r="I12" s="324" t="s">
        <v>31</v>
      </c>
      <c r="J12" s="5" t="s">
        <v>32</v>
      </c>
      <c r="K12" s="5">
        <v>2018</v>
      </c>
      <c r="L12" s="329" t="s">
        <v>26</v>
      </c>
      <c r="M12" s="327">
        <v>60827</v>
      </c>
      <c r="N12" s="328">
        <v>43692</v>
      </c>
    </row>
    <row r="13" spans="1:14" x14ac:dyDescent="0.25">
      <c r="A13" s="195" t="s">
        <v>112</v>
      </c>
      <c r="B13" s="291">
        <f>10428-10428</f>
        <v>0</v>
      </c>
      <c r="C13" s="161" t="s">
        <v>73</v>
      </c>
      <c r="D13" t="s">
        <v>693</v>
      </c>
      <c r="E13" s="8" t="s">
        <v>356</v>
      </c>
      <c r="F13" s="8" t="s">
        <v>83</v>
      </c>
      <c r="G13" s="8" t="s">
        <v>84</v>
      </c>
      <c r="H13" s="8" t="s">
        <v>85</v>
      </c>
      <c r="I13" s="19" t="s">
        <v>86</v>
      </c>
      <c r="J13" s="8" t="s">
        <v>45</v>
      </c>
      <c r="K13" s="8">
        <v>2018</v>
      </c>
      <c r="L13" s="12" t="s">
        <v>20</v>
      </c>
      <c r="M13" s="231">
        <v>10428</v>
      </c>
      <c r="N13" s="160">
        <v>43740</v>
      </c>
    </row>
    <row r="14" spans="1:14" x14ac:dyDescent="0.25">
      <c r="A14" s="195" t="s">
        <v>112</v>
      </c>
      <c r="B14" s="291">
        <v>0</v>
      </c>
      <c r="C14" s="161" t="s">
        <v>65</v>
      </c>
      <c r="D14" t="s">
        <v>693</v>
      </c>
      <c r="E14" s="8" t="s">
        <v>356</v>
      </c>
      <c r="F14" s="8" t="s">
        <v>83</v>
      </c>
      <c r="G14" s="8" t="s">
        <v>84</v>
      </c>
      <c r="H14" s="8" t="s">
        <v>85</v>
      </c>
      <c r="I14" s="9" t="s">
        <v>86</v>
      </c>
      <c r="J14" s="8" t="s">
        <v>45</v>
      </c>
      <c r="K14" s="8">
        <v>2018</v>
      </c>
      <c r="L14" s="8" t="s">
        <v>24</v>
      </c>
      <c r="M14" s="230">
        <v>2344</v>
      </c>
      <c r="N14" s="160">
        <v>43740</v>
      </c>
    </row>
    <row r="15" spans="1:14" x14ac:dyDescent="0.25">
      <c r="A15" s="195" t="s">
        <v>112</v>
      </c>
      <c r="B15" s="291">
        <v>0</v>
      </c>
      <c r="C15" s="161" t="s">
        <v>46</v>
      </c>
      <c r="D15" t="s">
        <v>693</v>
      </c>
      <c r="E15" s="8" t="s">
        <v>356</v>
      </c>
      <c r="F15" s="8" t="s">
        <v>83</v>
      </c>
      <c r="G15" s="8" t="s">
        <v>84</v>
      </c>
      <c r="H15" s="8" t="s">
        <v>85</v>
      </c>
      <c r="I15" s="9" t="s">
        <v>86</v>
      </c>
      <c r="J15" s="8" t="s">
        <v>45</v>
      </c>
      <c r="K15" s="8">
        <v>2018</v>
      </c>
      <c r="L15" s="8" t="s">
        <v>26</v>
      </c>
      <c r="M15" s="230">
        <v>369546</v>
      </c>
      <c r="N15" s="160">
        <v>43740</v>
      </c>
    </row>
    <row r="16" spans="1:14" x14ac:dyDescent="0.25">
      <c r="A16" s="18" t="s">
        <v>122</v>
      </c>
      <c r="B16" s="292">
        <v>10198</v>
      </c>
      <c r="C16" s="13" t="s">
        <v>66</v>
      </c>
      <c r="D16" s="126" t="s">
        <v>694</v>
      </c>
      <c r="E16" s="14" t="s">
        <v>356</v>
      </c>
      <c r="F16" s="14" t="s">
        <v>83</v>
      </c>
      <c r="G16" s="14" t="s">
        <v>84</v>
      </c>
      <c r="H16" s="14" t="s">
        <v>85</v>
      </c>
      <c r="I16" s="15" t="s">
        <v>86</v>
      </c>
      <c r="J16" s="14" t="s">
        <v>49</v>
      </c>
      <c r="K16" s="14">
        <v>2018</v>
      </c>
      <c r="L16" s="13" t="s">
        <v>20</v>
      </c>
      <c r="M16" s="232">
        <v>10198</v>
      </c>
      <c r="N16" s="164">
        <v>43740</v>
      </c>
    </row>
    <row r="17" spans="1:14" x14ac:dyDescent="0.25">
      <c r="A17" s="18" t="s">
        <v>122</v>
      </c>
      <c r="B17" s="293">
        <v>1497</v>
      </c>
      <c r="C17" s="13" t="s">
        <v>67</v>
      </c>
      <c r="D17" s="126" t="s">
        <v>694</v>
      </c>
      <c r="E17" s="14" t="s">
        <v>356</v>
      </c>
      <c r="F17" s="14" t="s">
        <v>83</v>
      </c>
      <c r="G17" s="14" t="s">
        <v>84</v>
      </c>
      <c r="H17" s="14" t="s">
        <v>85</v>
      </c>
      <c r="I17" s="15" t="s">
        <v>86</v>
      </c>
      <c r="J17" s="14" t="s">
        <v>49</v>
      </c>
      <c r="K17" s="14">
        <v>2018</v>
      </c>
      <c r="L17" s="14" t="s">
        <v>24</v>
      </c>
      <c r="M17" s="233">
        <v>1497</v>
      </c>
      <c r="N17" s="164">
        <v>43740</v>
      </c>
    </row>
    <row r="18" spans="1:14" x14ac:dyDescent="0.25">
      <c r="A18" s="18" t="s">
        <v>122</v>
      </c>
      <c r="B18" s="293">
        <v>200110</v>
      </c>
      <c r="C18" s="13" t="s">
        <v>64</v>
      </c>
      <c r="D18" s="126" t="s">
        <v>694</v>
      </c>
      <c r="E18" s="14" t="s">
        <v>356</v>
      </c>
      <c r="F18" s="14" t="s">
        <v>83</v>
      </c>
      <c r="G18" s="14" t="s">
        <v>84</v>
      </c>
      <c r="H18" s="14" t="s">
        <v>85</v>
      </c>
      <c r="I18" s="15" t="s">
        <v>86</v>
      </c>
      <c r="J18" s="14" t="s">
        <v>49</v>
      </c>
      <c r="K18" s="14">
        <v>2018</v>
      </c>
      <c r="L18" s="14" t="s">
        <v>26</v>
      </c>
      <c r="M18" s="233">
        <v>200110</v>
      </c>
      <c r="N18" s="164">
        <v>43740</v>
      </c>
    </row>
    <row r="19" spans="1:14" x14ac:dyDescent="0.25">
      <c r="A19" s="11" t="s">
        <v>122</v>
      </c>
      <c r="B19" s="294">
        <v>2439</v>
      </c>
      <c r="C19" s="12" t="s">
        <v>69</v>
      </c>
      <c r="D19" t="s">
        <v>695</v>
      </c>
      <c r="E19" s="12" t="s">
        <v>356</v>
      </c>
      <c r="F19" s="8" t="s">
        <v>83</v>
      </c>
      <c r="G19" s="8" t="s">
        <v>84</v>
      </c>
      <c r="H19" s="8" t="s">
        <v>85</v>
      </c>
      <c r="I19" s="9" t="s">
        <v>86</v>
      </c>
      <c r="J19" s="12" t="s">
        <v>58</v>
      </c>
      <c r="K19" s="8">
        <v>2018</v>
      </c>
      <c r="L19" s="12" t="s">
        <v>20</v>
      </c>
      <c r="M19" s="231">
        <v>2439</v>
      </c>
      <c r="N19" s="160">
        <v>43740</v>
      </c>
    </row>
    <row r="20" spans="1:14" x14ac:dyDescent="0.25">
      <c r="A20" s="11" t="s">
        <v>122</v>
      </c>
      <c r="B20" s="287">
        <v>309</v>
      </c>
      <c r="C20" s="12" t="s">
        <v>68</v>
      </c>
      <c r="D20" t="s">
        <v>695</v>
      </c>
      <c r="E20" s="12" t="s">
        <v>356</v>
      </c>
      <c r="F20" s="8" t="s">
        <v>83</v>
      </c>
      <c r="G20" s="8" t="s">
        <v>84</v>
      </c>
      <c r="H20" s="8" t="s">
        <v>85</v>
      </c>
      <c r="I20" s="9" t="s">
        <v>86</v>
      </c>
      <c r="J20" s="12" t="s">
        <v>58</v>
      </c>
      <c r="K20" s="8">
        <v>2018</v>
      </c>
      <c r="L20" s="8" t="s">
        <v>24</v>
      </c>
      <c r="M20" s="230">
        <v>309</v>
      </c>
      <c r="N20" s="160">
        <v>43740</v>
      </c>
    </row>
    <row r="21" spans="1:14" ht="15.75" customHeight="1" x14ac:dyDescent="0.25">
      <c r="A21" s="11" t="s">
        <v>122</v>
      </c>
      <c r="B21" s="287">
        <v>43809</v>
      </c>
      <c r="C21" s="12" t="s">
        <v>63</v>
      </c>
      <c r="D21" t="s">
        <v>695</v>
      </c>
      <c r="E21" s="12" t="s">
        <v>356</v>
      </c>
      <c r="F21" s="8" t="s">
        <v>83</v>
      </c>
      <c r="G21" s="8" t="s">
        <v>84</v>
      </c>
      <c r="H21" s="8" t="s">
        <v>85</v>
      </c>
      <c r="I21" s="9" t="s">
        <v>86</v>
      </c>
      <c r="J21" s="12" t="s">
        <v>58</v>
      </c>
      <c r="K21" s="8">
        <v>2018</v>
      </c>
      <c r="L21" s="8" t="s">
        <v>26</v>
      </c>
      <c r="M21" s="230">
        <v>43809</v>
      </c>
      <c r="N21" s="160">
        <v>43740</v>
      </c>
    </row>
    <row r="22" spans="1:14" ht="15.75" customHeight="1" x14ac:dyDescent="0.25">
      <c r="A22" s="195" t="s">
        <v>112</v>
      </c>
      <c r="B22" s="291">
        <v>0</v>
      </c>
      <c r="C22" s="165" t="s">
        <v>79</v>
      </c>
      <c r="D22" s="126" t="s">
        <v>696</v>
      </c>
      <c r="E22" s="14" t="s">
        <v>356</v>
      </c>
      <c r="F22" s="14" t="s">
        <v>83</v>
      </c>
      <c r="G22" s="14" t="s">
        <v>84</v>
      </c>
      <c r="H22" s="14" t="s">
        <v>85</v>
      </c>
      <c r="I22" s="15" t="s">
        <v>86</v>
      </c>
      <c r="J22" s="13" t="s">
        <v>32</v>
      </c>
      <c r="K22" s="14">
        <v>2018</v>
      </c>
      <c r="L22" s="13" t="s">
        <v>20</v>
      </c>
      <c r="M22" s="232">
        <v>23367</v>
      </c>
      <c r="N22" s="164">
        <v>43740</v>
      </c>
    </row>
    <row r="23" spans="1:14" ht="15.75" customHeight="1" x14ac:dyDescent="0.25">
      <c r="A23" s="195" t="s">
        <v>112</v>
      </c>
      <c r="B23" s="291">
        <v>0</v>
      </c>
      <c r="C23" s="165" t="s">
        <v>80</v>
      </c>
      <c r="D23" s="126" t="s">
        <v>696</v>
      </c>
      <c r="E23" s="14" t="s">
        <v>356</v>
      </c>
      <c r="F23" s="14" t="s">
        <v>83</v>
      </c>
      <c r="G23" s="14" t="s">
        <v>84</v>
      </c>
      <c r="H23" s="14" t="s">
        <v>85</v>
      </c>
      <c r="I23" s="15" t="s">
        <v>86</v>
      </c>
      <c r="J23" s="13" t="s">
        <v>32</v>
      </c>
      <c r="K23" s="14">
        <v>2018</v>
      </c>
      <c r="L23" s="14" t="s">
        <v>24</v>
      </c>
      <c r="M23" s="233">
        <v>3169</v>
      </c>
      <c r="N23" s="164">
        <v>43740</v>
      </c>
    </row>
    <row r="24" spans="1:14" ht="15.75" customHeight="1" x14ac:dyDescent="0.25">
      <c r="A24" s="195" t="s">
        <v>112</v>
      </c>
      <c r="B24" s="291">
        <v>0</v>
      </c>
      <c r="C24" s="165" t="s">
        <v>81</v>
      </c>
      <c r="D24" s="126" t="s">
        <v>696</v>
      </c>
      <c r="E24" s="14" t="s">
        <v>356</v>
      </c>
      <c r="F24" s="14" t="s">
        <v>83</v>
      </c>
      <c r="G24" s="14" t="s">
        <v>84</v>
      </c>
      <c r="H24" s="14" t="s">
        <v>85</v>
      </c>
      <c r="I24" s="15" t="s">
        <v>86</v>
      </c>
      <c r="J24" s="13" t="s">
        <v>32</v>
      </c>
      <c r="K24" s="14">
        <v>2018</v>
      </c>
      <c r="L24" s="14" t="s">
        <v>26</v>
      </c>
      <c r="M24" s="233">
        <v>516872</v>
      </c>
      <c r="N24" s="164">
        <v>43740</v>
      </c>
    </row>
    <row r="25" spans="1:14" ht="15.75" customHeight="1" x14ac:dyDescent="0.25">
      <c r="A25" s="195" t="s">
        <v>112</v>
      </c>
      <c r="B25" s="291">
        <v>0</v>
      </c>
      <c r="C25" s="161" t="s">
        <v>70</v>
      </c>
      <c r="D25" t="s">
        <v>697</v>
      </c>
      <c r="E25" s="12" t="s">
        <v>356</v>
      </c>
      <c r="F25" s="8" t="s">
        <v>83</v>
      </c>
      <c r="G25" s="8" t="s">
        <v>84</v>
      </c>
      <c r="H25" s="8" t="s">
        <v>85</v>
      </c>
      <c r="I25" s="9" t="s">
        <v>86</v>
      </c>
      <c r="J25" s="12" t="s">
        <v>61</v>
      </c>
      <c r="K25" s="8">
        <v>2018</v>
      </c>
      <c r="L25" s="12" t="s">
        <v>20</v>
      </c>
      <c r="M25" s="231">
        <v>751</v>
      </c>
      <c r="N25" s="160">
        <v>43740</v>
      </c>
    </row>
    <row r="26" spans="1:14" ht="15.75" customHeight="1" x14ac:dyDescent="0.25">
      <c r="A26" s="195" t="s">
        <v>112</v>
      </c>
      <c r="B26" s="291">
        <v>0</v>
      </c>
      <c r="C26" s="161" t="s">
        <v>71</v>
      </c>
      <c r="D26" t="s">
        <v>697</v>
      </c>
      <c r="E26" s="12" t="s">
        <v>356</v>
      </c>
      <c r="F26" s="8" t="s">
        <v>83</v>
      </c>
      <c r="G26" s="8" t="s">
        <v>84</v>
      </c>
      <c r="H26" s="8" t="s">
        <v>85</v>
      </c>
      <c r="I26" s="9" t="s">
        <v>86</v>
      </c>
      <c r="J26" s="12" t="s">
        <v>61</v>
      </c>
      <c r="K26" s="8">
        <v>2018</v>
      </c>
      <c r="L26" s="8" t="s">
        <v>24</v>
      </c>
      <c r="M26" s="230">
        <v>301</v>
      </c>
      <c r="N26" s="160">
        <v>43740</v>
      </c>
    </row>
    <row r="27" spans="1:14" ht="15.75" customHeight="1" x14ac:dyDescent="0.25">
      <c r="A27" s="195" t="s">
        <v>112</v>
      </c>
      <c r="B27" s="291">
        <v>0</v>
      </c>
      <c r="C27" s="161" t="s">
        <v>72</v>
      </c>
      <c r="D27" t="s">
        <v>697</v>
      </c>
      <c r="E27" s="12" t="s">
        <v>356</v>
      </c>
      <c r="F27" s="8" t="s">
        <v>83</v>
      </c>
      <c r="G27" s="8" t="s">
        <v>84</v>
      </c>
      <c r="H27" s="8" t="s">
        <v>85</v>
      </c>
      <c r="I27" s="9" t="s">
        <v>86</v>
      </c>
      <c r="J27" s="12" t="s">
        <v>61</v>
      </c>
      <c r="K27" s="8">
        <v>2018</v>
      </c>
      <c r="L27" s="8" t="s">
        <v>26</v>
      </c>
      <c r="M27" s="230">
        <v>54808</v>
      </c>
      <c r="N27" s="160">
        <v>43740</v>
      </c>
    </row>
    <row r="28" spans="1:14" ht="15.75" customHeight="1" x14ac:dyDescent="0.25">
      <c r="A28" s="36" t="s">
        <v>122</v>
      </c>
      <c r="B28" s="167">
        <v>25</v>
      </c>
      <c r="C28" s="36" t="s">
        <v>128</v>
      </c>
      <c r="D28" s="36" t="s">
        <v>129</v>
      </c>
      <c r="E28" s="36" t="s">
        <v>358</v>
      </c>
      <c r="F28" s="36" t="s">
        <v>130</v>
      </c>
      <c r="G28" s="36" t="s">
        <v>131</v>
      </c>
      <c r="H28" s="36" t="s">
        <v>132</v>
      </c>
      <c r="I28" s="33" t="s">
        <v>133</v>
      </c>
      <c r="J28" s="36" t="s">
        <v>134</v>
      </c>
      <c r="K28" s="31">
        <v>2018</v>
      </c>
      <c r="L28" s="34" t="s">
        <v>20</v>
      </c>
      <c r="M28" s="234">
        <v>25</v>
      </c>
      <c r="N28" s="37">
        <v>43832</v>
      </c>
    </row>
    <row r="29" spans="1:14" ht="15.75" customHeight="1" x14ac:dyDescent="0.25">
      <c r="A29" s="36" t="s">
        <v>122</v>
      </c>
      <c r="B29" s="168">
        <v>3</v>
      </c>
      <c r="C29" s="34" t="s">
        <v>135</v>
      </c>
      <c r="D29" s="36" t="s">
        <v>129</v>
      </c>
      <c r="E29" s="36" t="s">
        <v>358</v>
      </c>
      <c r="F29" s="36" t="s">
        <v>130</v>
      </c>
      <c r="G29" s="36" t="s">
        <v>131</v>
      </c>
      <c r="H29" s="36" t="s">
        <v>132</v>
      </c>
      <c r="I29" s="33" t="s">
        <v>133</v>
      </c>
      <c r="J29" s="36" t="s">
        <v>134</v>
      </c>
      <c r="K29" s="31">
        <v>2018</v>
      </c>
      <c r="L29" s="31" t="s">
        <v>24</v>
      </c>
      <c r="M29" s="235">
        <v>3</v>
      </c>
      <c r="N29" s="37">
        <v>43832</v>
      </c>
    </row>
    <row r="30" spans="1:14" ht="15.75" customHeight="1" x14ac:dyDescent="0.25">
      <c r="A30" s="36" t="s">
        <v>122</v>
      </c>
      <c r="B30" s="168">
        <v>3420</v>
      </c>
      <c r="C30" s="34" t="s">
        <v>136</v>
      </c>
      <c r="D30" s="36" t="s">
        <v>129</v>
      </c>
      <c r="E30" s="36" t="s">
        <v>358</v>
      </c>
      <c r="F30" s="36" t="s">
        <v>130</v>
      </c>
      <c r="G30" s="36" t="s">
        <v>131</v>
      </c>
      <c r="H30" s="36" t="s">
        <v>132</v>
      </c>
      <c r="I30" s="33" t="s">
        <v>133</v>
      </c>
      <c r="J30" s="36" t="s">
        <v>134</v>
      </c>
      <c r="K30" s="31">
        <v>2018</v>
      </c>
      <c r="L30" s="31" t="s">
        <v>26</v>
      </c>
      <c r="M30" s="236">
        <v>3420</v>
      </c>
      <c r="N30" s="37">
        <v>43832</v>
      </c>
    </row>
    <row r="31" spans="1:14" ht="15.75" customHeight="1" x14ac:dyDescent="0.25">
      <c r="A31" s="32" t="s">
        <v>122</v>
      </c>
      <c r="B31" s="169">
        <v>62</v>
      </c>
      <c r="C31" s="40" t="s">
        <v>1015</v>
      </c>
      <c r="D31" s="32" t="s">
        <v>129</v>
      </c>
      <c r="E31" s="32" t="s">
        <v>358</v>
      </c>
      <c r="F31" s="32" t="s">
        <v>130</v>
      </c>
      <c r="G31" s="32" t="s">
        <v>131</v>
      </c>
      <c r="H31" s="32" t="s">
        <v>132</v>
      </c>
      <c r="I31" s="38" t="s">
        <v>133</v>
      </c>
      <c r="J31" s="30" t="s">
        <v>38</v>
      </c>
      <c r="K31" s="30">
        <v>2018</v>
      </c>
      <c r="L31" s="30" t="s">
        <v>20</v>
      </c>
      <c r="M31" s="237">
        <v>62</v>
      </c>
      <c r="N31" s="39">
        <v>43832</v>
      </c>
    </row>
    <row r="32" spans="1:14" ht="15.75" customHeight="1" x14ac:dyDescent="0.25">
      <c r="A32" s="32" t="s">
        <v>122</v>
      </c>
      <c r="B32" s="169">
        <v>8</v>
      </c>
      <c r="C32" s="40" t="s">
        <v>1016</v>
      </c>
      <c r="D32" s="32" t="s">
        <v>129</v>
      </c>
      <c r="E32" s="32" t="s">
        <v>358</v>
      </c>
      <c r="F32" s="32" t="s">
        <v>130</v>
      </c>
      <c r="G32" s="32" t="s">
        <v>131</v>
      </c>
      <c r="H32" s="32" t="s">
        <v>132</v>
      </c>
      <c r="I32" s="38" t="s">
        <v>133</v>
      </c>
      <c r="J32" s="30" t="s">
        <v>38</v>
      </c>
      <c r="K32" s="30">
        <v>2018</v>
      </c>
      <c r="L32" s="30" t="s">
        <v>24</v>
      </c>
      <c r="M32" s="237">
        <v>8</v>
      </c>
      <c r="N32" s="39">
        <v>43832</v>
      </c>
    </row>
    <row r="33" spans="1:14" s="137" customFormat="1" ht="15.75" customHeight="1" thickBot="1" x14ac:dyDescent="0.3">
      <c r="A33" s="138" t="s">
        <v>122</v>
      </c>
      <c r="B33" s="170">
        <v>7274</v>
      </c>
      <c r="C33" s="139" t="s">
        <v>1017</v>
      </c>
      <c r="D33" s="138" t="s">
        <v>129</v>
      </c>
      <c r="E33" s="138" t="s">
        <v>358</v>
      </c>
      <c r="F33" s="138" t="s">
        <v>130</v>
      </c>
      <c r="G33" s="138" t="s">
        <v>131</v>
      </c>
      <c r="H33" s="138" t="s">
        <v>132</v>
      </c>
      <c r="I33" s="140" t="s">
        <v>133</v>
      </c>
      <c r="J33" s="141" t="s">
        <v>38</v>
      </c>
      <c r="K33" s="141">
        <v>2018</v>
      </c>
      <c r="L33" s="141" t="s">
        <v>26</v>
      </c>
      <c r="M33" s="226">
        <v>7274</v>
      </c>
      <c r="N33" s="142">
        <v>43832</v>
      </c>
    </row>
    <row r="34" spans="1:14" ht="15.75" customHeight="1" x14ac:dyDescent="0.25">
      <c r="A34" s="186" t="s">
        <v>122</v>
      </c>
      <c r="B34" s="187">
        <f>118-107</f>
        <v>11</v>
      </c>
      <c r="C34" s="34" t="s">
        <v>859</v>
      </c>
      <c r="D34" s="36" t="s">
        <v>137</v>
      </c>
      <c r="E34" s="36" t="s">
        <v>357</v>
      </c>
      <c r="F34" s="36" t="s">
        <v>137</v>
      </c>
      <c r="G34" s="36" t="s">
        <v>138</v>
      </c>
      <c r="H34" s="36" t="s">
        <v>139</v>
      </c>
      <c r="I34" s="41" t="s">
        <v>140</v>
      </c>
      <c r="J34" s="36" t="s">
        <v>141</v>
      </c>
      <c r="K34" s="31">
        <v>2019</v>
      </c>
      <c r="L34" s="31" t="s">
        <v>20</v>
      </c>
      <c r="M34" s="235">
        <v>118</v>
      </c>
      <c r="N34" s="35">
        <v>43843</v>
      </c>
    </row>
    <row r="35" spans="1:14" ht="15.75" customHeight="1" x14ac:dyDescent="0.25">
      <c r="A35" s="186" t="s">
        <v>122</v>
      </c>
      <c r="B35" s="188">
        <f>13-12</f>
        <v>1</v>
      </c>
      <c r="C35" s="34" t="s">
        <v>142</v>
      </c>
      <c r="D35" s="36" t="s">
        <v>137</v>
      </c>
      <c r="E35" s="36" t="s">
        <v>357</v>
      </c>
      <c r="F35" s="36" t="s">
        <v>137</v>
      </c>
      <c r="G35" s="36" t="s">
        <v>138</v>
      </c>
      <c r="H35" s="36" t="s">
        <v>139</v>
      </c>
      <c r="I35" s="41" t="s">
        <v>140</v>
      </c>
      <c r="J35" s="36" t="s">
        <v>141</v>
      </c>
      <c r="K35" s="31">
        <v>2019</v>
      </c>
      <c r="L35" s="31" t="s">
        <v>24</v>
      </c>
      <c r="M35" s="235">
        <v>13</v>
      </c>
      <c r="N35" s="35">
        <v>43843</v>
      </c>
    </row>
    <row r="36" spans="1:14" ht="15.75" customHeight="1" x14ac:dyDescent="0.25">
      <c r="A36" s="55" t="s">
        <v>122</v>
      </c>
      <c r="B36" s="171">
        <v>1804</v>
      </c>
      <c r="C36" s="59" t="s">
        <v>147</v>
      </c>
      <c r="D36" s="55" t="s">
        <v>691</v>
      </c>
      <c r="E36" s="55" t="s">
        <v>356</v>
      </c>
      <c r="F36" s="55" t="s">
        <v>149</v>
      </c>
      <c r="G36" s="55" t="s">
        <v>150</v>
      </c>
      <c r="H36" s="55" t="s">
        <v>151</v>
      </c>
      <c r="I36" s="60" t="s">
        <v>152</v>
      </c>
      <c r="J36" s="55" t="s">
        <v>153</v>
      </c>
      <c r="K36" s="50">
        <v>2019</v>
      </c>
      <c r="L36" s="50" t="s">
        <v>20</v>
      </c>
      <c r="M36" s="238">
        <v>1804</v>
      </c>
      <c r="N36" s="54">
        <v>43854</v>
      </c>
    </row>
    <row r="37" spans="1:14" ht="15.75" customHeight="1" x14ac:dyDescent="0.25">
      <c r="A37" s="55" t="s">
        <v>122</v>
      </c>
      <c r="B37" s="171">
        <v>585</v>
      </c>
      <c r="C37" s="59" t="s">
        <v>154</v>
      </c>
      <c r="D37" s="55" t="s">
        <v>691</v>
      </c>
      <c r="E37" s="55" t="s">
        <v>356</v>
      </c>
      <c r="F37" s="55" t="s">
        <v>149</v>
      </c>
      <c r="G37" s="55" t="s">
        <v>150</v>
      </c>
      <c r="H37" s="55" t="s">
        <v>151</v>
      </c>
      <c r="I37" s="60" t="s">
        <v>152</v>
      </c>
      <c r="J37" s="55" t="s">
        <v>153</v>
      </c>
      <c r="K37" s="50">
        <v>2019</v>
      </c>
      <c r="L37" s="50" t="s">
        <v>24</v>
      </c>
      <c r="M37" s="239">
        <v>585</v>
      </c>
      <c r="N37" s="54">
        <v>43854</v>
      </c>
    </row>
    <row r="38" spans="1:14" ht="15.75" customHeight="1" x14ac:dyDescent="0.25">
      <c r="A38" s="55" t="s">
        <v>122</v>
      </c>
      <c r="B38" s="171">
        <v>80132</v>
      </c>
      <c r="C38" s="59" t="s">
        <v>155</v>
      </c>
      <c r="D38" s="55" t="s">
        <v>691</v>
      </c>
      <c r="E38" s="55" t="s">
        <v>356</v>
      </c>
      <c r="F38" s="55" t="s">
        <v>149</v>
      </c>
      <c r="G38" s="55" t="s">
        <v>150</v>
      </c>
      <c r="H38" s="55" t="s">
        <v>151</v>
      </c>
      <c r="I38" s="60" t="s">
        <v>152</v>
      </c>
      <c r="J38" s="55" t="s">
        <v>153</v>
      </c>
      <c r="K38" s="50">
        <v>2019</v>
      </c>
      <c r="L38" s="50" t="s">
        <v>26</v>
      </c>
      <c r="M38" s="238">
        <v>80132</v>
      </c>
      <c r="N38" s="54">
        <v>43854</v>
      </c>
    </row>
    <row r="39" spans="1:14" ht="15.75" customHeight="1" x14ac:dyDescent="0.25">
      <c r="A39" s="189" t="s">
        <v>122</v>
      </c>
      <c r="B39" s="190">
        <f>25604-19225</f>
        <v>6379</v>
      </c>
      <c r="C39" s="61" t="s">
        <v>156</v>
      </c>
      <c r="D39" s="61" t="s">
        <v>692</v>
      </c>
      <c r="E39" s="61" t="s">
        <v>356</v>
      </c>
      <c r="F39" s="57" t="s">
        <v>149</v>
      </c>
      <c r="G39" s="57" t="s">
        <v>150</v>
      </c>
      <c r="H39" s="57" t="s">
        <v>151</v>
      </c>
      <c r="I39" s="62" t="s">
        <v>152</v>
      </c>
      <c r="J39" s="57" t="s">
        <v>158</v>
      </c>
      <c r="K39" s="52">
        <v>2019</v>
      </c>
      <c r="L39" s="52" t="s">
        <v>20</v>
      </c>
      <c r="M39" s="240">
        <v>25604</v>
      </c>
      <c r="N39" s="56">
        <v>43854</v>
      </c>
    </row>
    <row r="40" spans="1:14" ht="15.75" customHeight="1" x14ac:dyDescent="0.25">
      <c r="A40" s="189" t="s">
        <v>122</v>
      </c>
      <c r="B40" s="190">
        <f>1854-955</f>
        <v>899</v>
      </c>
      <c r="C40" s="61" t="s">
        <v>159</v>
      </c>
      <c r="D40" s="61" t="s">
        <v>692</v>
      </c>
      <c r="E40" s="61" t="s">
        <v>356</v>
      </c>
      <c r="F40" s="57" t="s">
        <v>149</v>
      </c>
      <c r="G40" s="57" t="s">
        <v>150</v>
      </c>
      <c r="H40" s="57" t="s">
        <v>151</v>
      </c>
      <c r="I40" s="62" t="s">
        <v>152</v>
      </c>
      <c r="J40" s="57" t="s">
        <v>158</v>
      </c>
      <c r="K40" s="52">
        <v>2019</v>
      </c>
      <c r="L40" s="52" t="s">
        <v>24</v>
      </c>
      <c r="M40" s="240">
        <v>1854</v>
      </c>
      <c r="N40" s="56">
        <v>43854</v>
      </c>
    </row>
    <row r="41" spans="1:14" ht="15.75" customHeight="1" x14ac:dyDescent="0.25">
      <c r="A41" s="189" t="s">
        <v>122</v>
      </c>
      <c r="B41" s="190">
        <f>962351-554700</f>
        <v>407651</v>
      </c>
      <c r="C41" s="61" t="s">
        <v>160</v>
      </c>
      <c r="D41" s="61" t="s">
        <v>692</v>
      </c>
      <c r="E41" s="61" t="s">
        <v>356</v>
      </c>
      <c r="F41" s="57" t="s">
        <v>149</v>
      </c>
      <c r="G41" s="57" t="s">
        <v>150</v>
      </c>
      <c r="H41" s="57" t="s">
        <v>151</v>
      </c>
      <c r="I41" s="62" t="s">
        <v>152</v>
      </c>
      <c r="J41" s="57" t="s">
        <v>158</v>
      </c>
      <c r="K41" s="52">
        <v>2019</v>
      </c>
      <c r="L41" s="52" t="s">
        <v>26</v>
      </c>
      <c r="M41" s="240">
        <v>962351</v>
      </c>
      <c r="N41" s="56">
        <v>43854</v>
      </c>
    </row>
    <row r="42" spans="1:14" ht="15.75" customHeight="1" x14ac:dyDescent="0.25">
      <c r="A42" s="55" t="s">
        <v>122</v>
      </c>
      <c r="B42" s="171">
        <v>13376</v>
      </c>
      <c r="C42" s="53" t="s">
        <v>161</v>
      </c>
      <c r="D42" s="50" t="s">
        <v>14</v>
      </c>
      <c r="E42" s="50" t="s">
        <v>356</v>
      </c>
      <c r="F42" s="50" t="s">
        <v>15</v>
      </c>
      <c r="G42" s="50" t="s">
        <v>16</v>
      </c>
      <c r="H42" s="50" t="s">
        <v>17</v>
      </c>
      <c r="I42" s="51" t="s">
        <v>18</v>
      </c>
      <c r="J42" s="50" t="s">
        <v>19</v>
      </c>
      <c r="K42" s="50">
        <v>2019</v>
      </c>
      <c r="L42" s="50" t="s">
        <v>20</v>
      </c>
      <c r="M42" s="238">
        <v>13376</v>
      </c>
      <c r="N42" s="54">
        <v>43854</v>
      </c>
    </row>
    <row r="43" spans="1:14" ht="15.75" customHeight="1" x14ac:dyDescent="0.25">
      <c r="A43" s="55" t="s">
        <v>122</v>
      </c>
      <c r="B43" s="171">
        <v>1767</v>
      </c>
      <c r="C43" s="53" t="s">
        <v>162</v>
      </c>
      <c r="D43" s="50" t="s">
        <v>14</v>
      </c>
      <c r="E43" s="50" t="s">
        <v>356</v>
      </c>
      <c r="F43" s="50" t="s">
        <v>15</v>
      </c>
      <c r="G43" s="53" t="s">
        <v>16</v>
      </c>
      <c r="H43" s="50" t="s">
        <v>17</v>
      </c>
      <c r="I43" s="51" t="s">
        <v>18</v>
      </c>
      <c r="J43" s="50" t="s">
        <v>19</v>
      </c>
      <c r="K43" s="50">
        <v>2019</v>
      </c>
      <c r="L43" s="50" t="s">
        <v>24</v>
      </c>
      <c r="M43" s="238">
        <v>1767</v>
      </c>
      <c r="N43" s="54">
        <v>43854</v>
      </c>
    </row>
    <row r="44" spans="1:14" ht="15.75" customHeight="1" x14ac:dyDescent="0.25">
      <c r="A44" s="55" t="s">
        <v>122</v>
      </c>
      <c r="B44" s="171">
        <v>221843</v>
      </c>
      <c r="C44" s="53" t="s">
        <v>163</v>
      </c>
      <c r="D44" s="50" t="s">
        <v>14</v>
      </c>
      <c r="E44" s="50" t="s">
        <v>356</v>
      </c>
      <c r="F44" s="50" t="s">
        <v>15</v>
      </c>
      <c r="G44" s="53" t="s">
        <v>16</v>
      </c>
      <c r="H44" s="50" t="s">
        <v>17</v>
      </c>
      <c r="I44" s="51" t="s">
        <v>18</v>
      </c>
      <c r="J44" s="50" t="s">
        <v>19</v>
      </c>
      <c r="K44" s="50">
        <v>2019</v>
      </c>
      <c r="L44" s="50" t="s">
        <v>26</v>
      </c>
      <c r="M44" s="238">
        <v>221843</v>
      </c>
      <c r="N44" s="54">
        <v>43854</v>
      </c>
    </row>
    <row r="45" spans="1:14" ht="15.75" customHeight="1" x14ac:dyDescent="0.25">
      <c r="A45" s="57" t="s">
        <v>122</v>
      </c>
      <c r="B45" s="172">
        <v>11</v>
      </c>
      <c r="C45" s="58" t="s">
        <v>1067</v>
      </c>
      <c r="D45" s="61" t="s">
        <v>164</v>
      </c>
      <c r="E45" s="61" t="s">
        <v>357</v>
      </c>
      <c r="F45" s="61" t="s">
        <v>164</v>
      </c>
      <c r="G45" s="61" t="s">
        <v>165</v>
      </c>
      <c r="H45" s="61" t="s">
        <v>166</v>
      </c>
      <c r="I45" s="63" t="s">
        <v>167</v>
      </c>
      <c r="J45" s="61" t="s">
        <v>141</v>
      </c>
      <c r="K45" s="52">
        <v>2019</v>
      </c>
      <c r="L45" s="52" t="s">
        <v>20</v>
      </c>
      <c r="M45" s="241">
        <v>11</v>
      </c>
      <c r="N45" s="56">
        <v>43854</v>
      </c>
    </row>
    <row r="46" spans="1:14" ht="15.75" customHeight="1" x14ac:dyDescent="0.25">
      <c r="A46" s="57" t="s">
        <v>122</v>
      </c>
      <c r="B46" s="172">
        <v>1</v>
      </c>
      <c r="C46" s="58" t="s">
        <v>1068</v>
      </c>
      <c r="D46" s="61" t="s">
        <v>164</v>
      </c>
      <c r="E46" s="61" t="s">
        <v>357</v>
      </c>
      <c r="F46" s="61" t="s">
        <v>164</v>
      </c>
      <c r="G46" s="61" t="s">
        <v>165</v>
      </c>
      <c r="H46" s="61" t="s">
        <v>166</v>
      </c>
      <c r="I46" s="63" t="s">
        <v>167</v>
      </c>
      <c r="J46" s="61" t="s">
        <v>141</v>
      </c>
      <c r="K46" s="52">
        <v>2019</v>
      </c>
      <c r="L46" s="52" t="s">
        <v>24</v>
      </c>
      <c r="M46" s="241">
        <v>1</v>
      </c>
      <c r="N46" s="56">
        <v>43854</v>
      </c>
    </row>
    <row r="47" spans="1:14" ht="15.75" customHeight="1" x14ac:dyDescent="0.25">
      <c r="A47" s="197" t="s">
        <v>122</v>
      </c>
      <c r="B47" s="198">
        <f>24266-14859</f>
        <v>9407</v>
      </c>
      <c r="C47" s="81" t="s">
        <v>184</v>
      </c>
      <c r="D47" s="81" t="s">
        <v>185</v>
      </c>
      <c r="E47" s="81" t="s">
        <v>356</v>
      </c>
      <c r="F47" s="80" t="s">
        <v>186</v>
      </c>
      <c r="G47" s="81" t="s">
        <v>187</v>
      </c>
      <c r="H47" s="80" t="s">
        <v>188</v>
      </c>
      <c r="I47" s="60" t="s">
        <v>189</v>
      </c>
      <c r="J47" s="80" t="s">
        <v>190</v>
      </c>
      <c r="K47" s="80">
        <v>2019</v>
      </c>
      <c r="L47" s="80" t="s">
        <v>20</v>
      </c>
      <c r="M47" s="79">
        <v>24266</v>
      </c>
      <c r="N47" s="82">
        <v>43861</v>
      </c>
    </row>
    <row r="48" spans="1:14" ht="15.75" customHeight="1" x14ac:dyDescent="0.25">
      <c r="A48" s="83" t="s">
        <v>122</v>
      </c>
      <c r="B48" s="173">
        <v>2259</v>
      </c>
      <c r="C48" s="81" t="s">
        <v>191</v>
      </c>
      <c r="D48" s="81" t="s">
        <v>185</v>
      </c>
      <c r="E48" s="81" t="s">
        <v>356</v>
      </c>
      <c r="F48" s="80" t="s">
        <v>186</v>
      </c>
      <c r="G48" s="81" t="s">
        <v>187</v>
      </c>
      <c r="H48" s="80" t="s">
        <v>188</v>
      </c>
      <c r="I48" s="60" t="s">
        <v>189</v>
      </c>
      <c r="J48" s="80" t="s">
        <v>190</v>
      </c>
      <c r="K48" s="80">
        <v>2019</v>
      </c>
      <c r="L48" s="80" t="s">
        <v>24</v>
      </c>
      <c r="M48" s="79">
        <v>2259</v>
      </c>
      <c r="N48" s="82">
        <v>43861</v>
      </c>
    </row>
    <row r="49" spans="1:14" ht="15.75" customHeight="1" x14ac:dyDescent="0.25">
      <c r="A49" s="197" t="s">
        <v>122</v>
      </c>
      <c r="B49" s="198">
        <f>175248-165248</f>
        <v>10000</v>
      </c>
      <c r="C49" s="81" t="s">
        <v>192</v>
      </c>
      <c r="D49" s="81" t="s">
        <v>185</v>
      </c>
      <c r="E49" s="81" t="s">
        <v>356</v>
      </c>
      <c r="F49" s="80" t="s">
        <v>186</v>
      </c>
      <c r="G49" s="81" t="s">
        <v>187</v>
      </c>
      <c r="H49" s="80" t="s">
        <v>188</v>
      </c>
      <c r="I49" s="60" t="s">
        <v>189</v>
      </c>
      <c r="J49" s="80" t="s">
        <v>190</v>
      </c>
      <c r="K49" s="80">
        <v>2019</v>
      </c>
      <c r="L49" s="80" t="s">
        <v>26</v>
      </c>
      <c r="M49" s="79">
        <v>175248</v>
      </c>
      <c r="N49" s="82">
        <v>43861</v>
      </c>
    </row>
    <row r="50" spans="1:14" ht="15.75" customHeight="1" x14ac:dyDescent="0.25">
      <c r="A50" s="91" t="s">
        <v>122</v>
      </c>
      <c r="B50" s="174">
        <v>33</v>
      </c>
      <c r="C50" s="92" t="s">
        <v>197</v>
      </c>
      <c r="D50" s="92" t="s">
        <v>198</v>
      </c>
      <c r="E50" s="92" t="s">
        <v>357</v>
      </c>
      <c r="F50" s="92" t="s">
        <v>198</v>
      </c>
      <c r="G50" s="92" t="s">
        <v>199</v>
      </c>
      <c r="H50" s="92" t="s">
        <v>200</v>
      </c>
      <c r="I50" s="63" t="s">
        <v>201</v>
      </c>
      <c r="J50" s="92" t="s">
        <v>202</v>
      </c>
      <c r="K50" s="89">
        <v>2019</v>
      </c>
      <c r="L50" s="89" t="s">
        <v>20</v>
      </c>
      <c r="M50" s="242">
        <v>33</v>
      </c>
      <c r="N50" s="90">
        <v>43879</v>
      </c>
    </row>
    <row r="51" spans="1:14" ht="15.75" customHeight="1" x14ac:dyDescent="0.25">
      <c r="A51" s="91" t="s">
        <v>122</v>
      </c>
      <c r="B51" s="174">
        <v>6</v>
      </c>
      <c r="C51" s="92" t="s">
        <v>203</v>
      </c>
      <c r="D51" s="92" t="s">
        <v>198</v>
      </c>
      <c r="E51" s="92" t="s">
        <v>357</v>
      </c>
      <c r="F51" s="92" t="s">
        <v>198</v>
      </c>
      <c r="G51" s="92" t="s">
        <v>199</v>
      </c>
      <c r="H51" s="92" t="s">
        <v>200</v>
      </c>
      <c r="I51" s="63" t="s">
        <v>201</v>
      </c>
      <c r="J51" s="92" t="s">
        <v>202</v>
      </c>
      <c r="K51" s="89">
        <v>2019</v>
      </c>
      <c r="L51" s="89" t="s">
        <v>24</v>
      </c>
      <c r="M51" s="242">
        <v>6</v>
      </c>
      <c r="N51" s="90">
        <v>43879</v>
      </c>
    </row>
    <row r="52" spans="1:14" ht="15.75" customHeight="1" x14ac:dyDescent="0.25">
      <c r="A52" s="95" t="s">
        <v>122</v>
      </c>
      <c r="B52" s="175">
        <v>170</v>
      </c>
      <c r="C52" s="319" t="s">
        <v>1069</v>
      </c>
      <c r="D52" s="94" t="s">
        <v>204</v>
      </c>
      <c r="E52" s="94" t="s">
        <v>357</v>
      </c>
      <c r="F52" s="94" t="s">
        <v>204</v>
      </c>
      <c r="G52" s="94" t="s">
        <v>205</v>
      </c>
      <c r="H52" s="93" t="s">
        <v>206</v>
      </c>
      <c r="I52" s="60" t="s">
        <v>207</v>
      </c>
      <c r="J52" s="93" t="s">
        <v>202</v>
      </c>
      <c r="K52" s="93">
        <v>2019</v>
      </c>
      <c r="L52" s="93" t="s">
        <v>20</v>
      </c>
      <c r="M52" s="243">
        <v>170</v>
      </c>
      <c r="N52" s="96">
        <v>43879</v>
      </c>
    </row>
    <row r="53" spans="1:14" ht="15.75" customHeight="1" x14ac:dyDescent="0.25">
      <c r="A53" s="95" t="s">
        <v>122</v>
      </c>
      <c r="B53" s="175">
        <v>28</v>
      </c>
      <c r="C53" s="319" t="s">
        <v>1070</v>
      </c>
      <c r="D53" s="94" t="s">
        <v>204</v>
      </c>
      <c r="E53" s="94" t="s">
        <v>357</v>
      </c>
      <c r="F53" s="94" t="s">
        <v>204</v>
      </c>
      <c r="G53" s="94" t="s">
        <v>205</v>
      </c>
      <c r="H53" s="94" t="s">
        <v>206</v>
      </c>
      <c r="I53" s="60" t="s">
        <v>207</v>
      </c>
      <c r="J53" s="93" t="s">
        <v>202</v>
      </c>
      <c r="K53" s="93">
        <v>2019</v>
      </c>
      <c r="L53" s="93" t="s">
        <v>24</v>
      </c>
      <c r="M53" s="243">
        <v>28</v>
      </c>
      <c r="N53" s="96">
        <v>43879</v>
      </c>
    </row>
    <row r="54" spans="1:14" ht="15" customHeight="1" x14ac:dyDescent="0.25">
      <c r="A54" s="123" t="s">
        <v>122</v>
      </c>
      <c r="B54" s="176">
        <v>15</v>
      </c>
      <c r="C54" s="124" t="s">
        <v>221</v>
      </c>
      <c r="D54" s="99" t="s">
        <v>215</v>
      </c>
      <c r="E54" s="99" t="s">
        <v>357</v>
      </c>
      <c r="F54" s="124" t="s">
        <v>222</v>
      </c>
      <c r="G54" s="124" t="s">
        <v>223</v>
      </c>
      <c r="H54" s="124" t="s">
        <v>224</v>
      </c>
      <c r="I54" s="62" t="s">
        <v>225</v>
      </c>
      <c r="J54" s="118" t="s">
        <v>217</v>
      </c>
      <c r="K54" s="118">
        <v>2019</v>
      </c>
      <c r="L54" s="118" t="s">
        <v>20</v>
      </c>
      <c r="M54" s="244">
        <v>15</v>
      </c>
      <c r="N54" s="122">
        <v>43880</v>
      </c>
    </row>
    <row r="55" spans="1:14" ht="15" customHeight="1" x14ac:dyDescent="0.25">
      <c r="A55" s="123" t="s">
        <v>122</v>
      </c>
      <c r="B55" s="176">
        <v>1</v>
      </c>
      <c r="C55" s="124" t="s">
        <v>226</v>
      </c>
      <c r="D55" s="99" t="s">
        <v>215</v>
      </c>
      <c r="E55" s="99" t="s">
        <v>357</v>
      </c>
      <c r="F55" s="124" t="s">
        <v>222</v>
      </c>
      <c r="G55" s="124" t="s">
        <v>223</v>
      </c>
      <c r="H55" s="124" t="s">
        <v>224</v>
      </c>
      <c r="I55" s="62" t="s">
        <v>225</v>
      </c>
      <c r="J55" s="118" t="s">
        <v>217</v>
      </c>
      <c r="K55" s="118">
        <v>2019</v>
      </c>
      <c r="L55" s="118" t="s">
        <v>24</v>
      </c>
      <c r="M55" s="244">
        <v>1</v>
      </c>
      <c r="N55" s="122">
        <v>43880</v>
      </c>
    </row>
    <row r="56" spans="1:14" ht="15" customHeight="1" x14ac:dyDescent="0.25">
      <c r="A56" s="120" t="s">
        <v>122</v>
      </c>
      <c r="B56" s="177">
        <v>120</v>
      </c>
      <c r="C56" s="119" t="s">
        <v>227</v>
      </c>
      <c r="D56" s="98" t="s">
        <v>215</v>
      </c>
      <c r="E56" s="98" t="s">
        <v>357</v>
      </c>
      <c r="F56" s="119" t="s">
        <v>222</v>
      </c>
      <c r="G56" s="119" t="s">
        <v>223</v>
      </c>
      <c r="H56" s="119" t="s">
        <v>224</v>
      </c>
      <c r="I56" s="60" t="s">
        <v>225</v>
      </c>
      <c r="J56" s="117" t="s">
        <v>219</v>
      </c>
      <c r="K56" s="117">
        <v>2019</v>
      </c>
      <c r="L56" s="117" t="s">
        <v>20</v>
      </c>
      <c r="M56" s="245">
        <v>120</v>
      </c>
      <c r="N56" s="121">
        <v>43880</v>
      </c>
    </row>
    <row r="57" spans="1:14" ht="15" customHeight="1" x14ac:dyDescent="0.25">
      <c r="A57" s="120" t="s">
        <v>122</v>
      </c>
      <c r="B57" s="177">
        <v>10</v>
      </c>
      <c r="C57" s="119" t="s">
        <v>220</v>
      </c>
      <c r="D57" s="98" t="s">
        <v>215</v>
      </c>
      <c r="E57" s="98" t="s">
        <v>357</v>
      </c>
      <c r="F57" s="119" t="s">
        <v>222</v>
      </c>
      <c r="G57" s="119" t="s">
        <v>223</v>
      </c>
      <c r="H57" s="119" t="s">
        <v>224</v>
      </c>
      <c r="I57" s="60" t="s">
        <v>225</v>
      </c>
      <c r="J57" s="117" t="s">
        <v>219</v>
      </c>
      <c r="K57" s="117">
        <v>2019</v>
      </c>
      <c r="L57" s="117" t="s">
        <v>24</v>
      </c>
      <c r="M57" s="245">
        <v>10</v>
      </c>
      <c r="N57" s="121">
        <v>43880</v>
      </c>
    </row>
    <row r="58" spans="1:14" ht="15.75" customHeight="1" x14ac:dyDescent="0.25">
      <c r="A58" s="125" t="s">
        <v>122</v>
      </c>
      <c r="B58" s="178">
        <v>16664</v>
      </c>
      <c r="C58" s="14" t="s">
        <v>228</v>
      </c>
      <c r="D58" s="126" t="s">
        <v>693</v>
      </c>
      <c r="E58" s="126" t="s">
        <v>356</v>
      </c>
      <c r="F58" s="126" t="s">
        <v>229</v>
      </c>
      <c r="G58" s="14" t="s">
        <v>230</v>
      </c>
      <c r="H58" s="14" t="s">
        <v>231</v>
      </c>
      <c r="I58" s="63" t="s">
        <v>232</v>
      </c>
      <c r="J58" s="126" t="s">
        <v>45</v>
      </c>
      <c r="K58" s="126">
        <v>2019</v>
      </c>
      <c r="L58" s="14" t="s">
        <v>20</v>
      </c>
      <c r="M58" s="227">
        <v>16664</v>
      </c>
      <c r="N58" s="164">
        <v>43885</v>
      </c>
    </row>
    <row r="59" spans="1:14" ht="15.75" customHeight="1" x14ac:dyDescent="0.25">
      <c r="A59" s="125" t="s">
        <v>122</v>
      </c>
      <c r="B59" s="178">
        <v>3097</v>
      </c>
      <c r="C59" s="14" t="s">
        <v>233</v>
      </c>
      <c r="D59" s="126" t="s">
        <v>693</v>
      </c>
      <c r="E59" s="126" t="s">
        <v>356</v>
      </c>
      <c r="F59" s="126" t="s">
        <v>229</v>
      </c>
      <c r="G59" s="14" t="s">
        <v>230</v>
      </c>
      <c r="H59" s="14" t="s">
        <v>231</v>
      </c>
      <c r="I59" s="63" t="s">
        <v>232</v>
      </c>
      <c r="J59" s="126" t="s">
        <v>45</v>
      </c>
      <c r="K59" s="126">
        <v>2019</v>
      </c>
      <c r="L59" s="14" t="s">
        <v>24</v>
      </c>
      <c r="M59" s="227">
        <v>3097</v>
      </c>
      <c r="N59" s="164">
        <v>43885</v>
      </c>
    </row>
    <row r="60" spans="1:14" ht="15.75" customHeight="1" x14ac:dyDescent="0.25">
      <c r="A60" s="125" t="s">
        <v>122</v>
      </c>
      <c r="B60" s="178">
        <v>712862</v>
      </c>
      <c r="C60" s="14" t="s">
        <v>234</v>
      </c>
      <c r="D60" s="126" t="s">
        <v>693</v>
      </c>
      <c r="E60" s="126" t="s">
        <v>356</v>
      </c>
      <c r="F60" s="126" t="s">
        <v>229</v>
      </c>
      <c r="G60" s="14" t="s">
        <v>230</v>
      </c>
      <c r="H60" s="14" t="s">
        <v>231</v>
      </c>
      <c r="I60" s="63" t="s">
        <v>232</v>
      </c>
      <c r="J60" s="126" t="s">
        <v>45</v>
      </c>
      <c r="K60" s="126">
        <v>2019</v>
      </c>
      <c r="L60" s="14" t="s">
        <v>26</v>
      </c>
      <c r="M60" s="227">
        <v>712862</v>
      </c>
      <c r="N60" s="164">
        <v>43885</v>
      </c>
    </row>
    <row r="61" spans="1:14" ht="15.75" customHeight="1" x14ac:dyDescent="0.25">
      <c r="A61" s="127" t="s">
        <v>122</v>
      </c>
      <c r="B61" s="179">
        <v>13813</v>
      </c>
      <c r="C61" s="8" t="s">
        <v>235</v>
      </c>
      <c r="D61" t="s">
        <v>694</v>
      </c>
      <c r="E61" t="s">
        <v>356</v>
      </c>
      <c r="F61" t="s">
        <v>229</v>
      </c>
      <c r="G61" s="8" t="s">
        <v>230</v>
      </c>
      <c r="H61" s="8" t="s">
        <v>231</v>
      </c>
      <c r="I61" s="128" t="s">
        <v>232</v>
      </c>
      <c r="J61" t="s">
        <v>49</v>
      </c>
      <c r="K61">
        <v>2019</v>
      </c>
      <c r="L61" s="8" t="s">
        <v>20</v>
      </c>
      <c r="M61" s="228">
        <v>13813</v>
      </c>
      <c r="N61" s="160">
        <v>43885</v>
      </c>
    </row>
    <row r="62" spans="1:14" ht="15.75" customHeight="1" x14ac:dyDescent="0.25">
      <c r="A62" s="127" t="s">
        <v>122</v>
      </c>
      <c r="B62" s="179">
        <v>2596</v>
      </c>
      <c r="C62" s="8" t="s">
        <v>236</v>
      </c>
      <c r="D62" t="s">
        <v>694</v>
      </c>
      <c r="E62" t="s">
        <v>356</v>
      </c>
      <c r="F62" t="s">
        <v>229</v>
      </c>
      <c r="G62" s="8" t="s">
        <v>230</v>
      </c>
      <c r="H62" s="8" t="s">
        <v>231</v>
      </c>
      <c r="I62" s="128" t="s">
        <v>232</v>
      </c>
      <c r="J62" t="s">
        <v>49</v>
      </c>
      <c r="K62">
        <v>2019</v>
      </c>
      <c r="L62" s="8" t="s">
        <v>24</v>
      </c>
      <c r="M62" s="228">
        <v>2596</v>
      </c>
      <c r="N62" s="160">
        <v>43885</v>
      </c>
    </row>
    <row r="63" spans="1:14" ht="15.75" customHeight="1" x14ac:dyDescent="0.25">
      <c r="A63" s="127" t="s">
        <v>122</v>
      </c>
      <c r="B63" s="179">
        <v>397820</v>
      </c>
      <c r="C63" s="8" t="s">
        <v>237</v>
      </c>
      <c r="D63" t="s">
        <v>694</v>
      </c>
      <c r="E63" t="s">
        <v>356</v>
      </c>
      <c r="F63" t="s">
        <v>229</v>
      </c>
      <c r="G63" s="8" t="s">
        <v>230</v>
      </c>
      <c r="H63" s="8" t="s">
        <v>231</v>
      </c>
      <c r="I63" s="128" t="s">
        <v>232</v>
      </c>
      <c r="J63" t="s">
        <v>49</v>
      </c>
      <c r="K63">
        <v>2019</v>
      </c>
      <c r="L63" s="8" t="s">
        <v>26</v>
      </c>
      <c r="M63" s="228">
        <v>397820</v>
      </c>
      <c r="N63" s="160">
        <v>43885</v>
      </c>
    </row>
    <row r="64" spans="1:14" ht="15.75" customHeight="1" x14ac:dyDescent="0.25">
      <c r="A64" s="125" t="s">
        <v>122</v>
      </c>
      <c r="B64" s="178">
        <v>1534</v>
      </c>
      <c r="C64" s="14" t="s">
        <v>238</v>
      </c>
      <c r="D64" s="126" t="s">
        <v>695</v>
      </c>
      <c r="E64" s="126" t="s">
        <v>356</v>
      </c>
      <c r="F64" s="126" t="s">
        <v>229</v>
      </c>
      <c r="G64" s="14" t="s">
        <v>230</v>
      </c>
      <c r="H64" s="14" t="s">
        <v>231</v>
      </c>
      <c r="I64" s="63" t="s">
        <v>232</v>
      </c>
      <c r="J64" s="126" t="s">
        <v>58</v>
      </c>
      <c r="K64" s="126">
        <v>2019</v>
      </c>
      <c r="L64" s="14" t="s">
        <v>20</v>
      </c>
      <c r="M64" s="227">
        <v>1534</v>
      </c>
      <c r="N64" s="164">
        <v>43885</v>
      </c>
    </row>
    <row r="65" spans="1:14" ht="15.75" customHeight="1" x14ac:dyDescent="0.25">
      <c r="A65" s="125" t="s">
        <v>122</v>
      </c>
      <c r="B65" s="178">
        <v>471</v>
      </c>
      <c r="C65" s="14" t="s">
        <v>239</v>
      </c>
      <c r="D65" s="126" t="s">
        <v>695</v>
      </c>
      <c r="E65" s="126" t="s">
        <v>356</v>
      </c>
      <c r="F65" s="126" t="s">
        <v>229</v>
      </c>
      <c r="G65" s="14" t="s">
        <v>230</v>
      </c>
      <c r="H65" s="14" t="s">
        <v>231</v>
      </c>
      <c r="I65" s="63" t="s">
        <v>232</v>
      </c>
      <c r="J65" s="126" t="s">
        <v>58</v>
      </c>
      <c r="K65" s="126">
        <v>2019</v>
      </c>
      <c r="L65" s="14" t="s">
        <v>24</v>
      </c>
      <c r="M65" s="227">
        <v>471</v>
      </c>
      <c r="N65" s="164">
        <v>43885</v>
      </c>
    </row>
    <row r="66" spans="1:14" ht="15.75" customHeight="1" x14ac:dyDescent="0.25">
      <c r="A66" s="125" t="s">
        <v>122</v>
      </c>
      <c r="B66" s="178">
        <v>76913</v>
      </c>
      <c r="C66" s="14" t="s">
        <v>240</v>
      </c>
      <c r="D66" s="126" t="s">
        <v>695</v>
      </c>
      <c r="E66" s="126" t="s">
        <v>356</v>
      </c>
      <c r="F66" s="126" t="s">
        <v>229</v>
      </c>
      <c r="G66" s="14" t="s">
        <v>230</v>
      </c>
      <c r="H66" s="14" t="s">
        <v>231</v>
      </c>
      <c r="I66" s="63" t="s">
        <v>232</v>
      </c>
      <c r="J66" s="126" t="s">
        <v>58</v>
      </c>
      <c r="K66" s="126">
        <v>2019</v>
      </c>
      <c r="L66" s="14" t="s">
        <v>26</v>
      </c>
      <c r="M66" s="227">
        <v>76913</v>
      </c>
      <c r="N66" s="164">
        <v>43885</v>
      </c>
    </row>
    <row r="67" spans="1:14" ht="15.75" customHeight="1" x14ac:dyDescent="0.25">
      <c r="A67" s="127" t="s">
        <v>122</v>
      </c>
      <c r="B67" s="179">
        <v>39054</v>
      </c>
      <c r="C67" s="8" t="s">
        <v>241</v>
      </c>
      <c r="D67" t="s">
        <v>696</v>
      </c>
      <c r="E67" t="s">
        <v>356</v>
      </c>
      <c r="F67" t="s">
        <v>229</v>
      </c>
      <c r="G67" s="8" t="s">
        <v>230</v>
      </c>
      <c r="H67" s="8" t="s">
        <v>231</v>
      </c>
      <c r="I67" s="128" t="s">
        <v>232</v>
      </c>
      <c r="J67" t="s">
        <v>32</v>
      </c>
      <c r="K67">
        <v>2019</v>
      </c>
      <c r="L67" s="8" t="s">
        <v>20</v>
      </c>
      <c r="M67" s="228">
        <v>39054</v>
      </c>
      <c r="N67" s="160">
        <v>43885</v>
      </c>
    </row>
    <row r="68" spans="1:14" ht="15.75" customHeight="1" x14ac:dyDescent="0.25">
      <c r="A68" s="127" t="s">
        <v>122</v>
      </c>
      <c r="B68" s="179">
        <v>6707</v>
      </c>
      <c r="C68" s="8" t="s">
        <v>242</v>
      </c>
      <c r="D68" t="s">
        <v>696</v>
      </c>
      <c r="E68" t="s">
        <v>356</v>
      </c>
      <c r="F68" t="s">
        <v>229</v>
      </c>
      <c r="G68" s="8" t="s">
        <v>230</v>
      </c>
      <c r="H68" s="8" t="s">
        <v>231</v>
      </c>
      <c r="I68" s="128" t="s">
        <v>232</v>
      </c>
      <c r="J68" t="s">
        <v>32</v>
      </c>
      <c r="K68">
        <v>2019</v>
      </c>
      <c r="L68" s="8" t="s">
        <v>24</v>
      </c>
      <c r="M68" s="228">
        <v>6707</v>
      </c>
      <c r="N68" s="160">
        <v>43885</v>
      </c>
    </row>
    <row r="69" spans="1:14" ht="15.75" customHeight="1" x14ac:dyDescent="0.25">
      <c r="A69" s="127" t="s">
        <v>122</v>
      </c>
      <c r="B69" s="179">
        <v>935671</v>
      </c>
      <c r="C69" s="8" t="s">
        <v>243</v>
      </c>
      <c r="D69" t="s">
        <v>696</v>
      </c>
      <c r="E69" t="s">
        <v>356</v>
      </c>
      <c r="F69" t="s">
        <v>229</v>
      </c>
      <c r="G69" s="8" t="s">
        <v>230</v>
      </c>
      <c r="H69" s="8" t="s">
        <v>231</v>
      </c>
      <c r="I69" s="128" t="s">
        <v>232</v>
      </c>
      <c r="J69" t="s">
        <v>32</v>
      </c>
      <c r="K69">
        <v>2019</v>
      </c>
      <c r="L69" s="8" t="s">
        <v>26</v>
      </c>
      <c r="M69" s="228">
        <v>935671</v>
      </c>
      <c r="N69" s="160">
        <v>43885</v>
      </c>
    </row>
    <row r="70" spans="1:14" ht="15.75" customHeight="1" x14ac:dyDescent="0.25">
      <c r="A70" s="125" t="s">
        <v>122</v>
      </c>
      <c r="B70" s="178">
        <v>2238</v>
      </c>
      <c r="C70" s="14" t="s">
        <v>244</v>
      </c>
      <c r="D70" s="126" t="s">
        <v>697</v>
      </c>
      <c r="E70" s="126" t="s">
        <v>356</v>
      </c>
      <c r="F70" s="126" t="s">
        <v>229</v>
      </c>
      <c r="G70" s="14" t="s">
        <v>230</v>
      </c>
      <c r="H70" s="14" t="s">
        <v>231</v>
      </c>
      <c r="I70" s="63" t="s">
        <v>232</v>
      </c>
      <c r="J70" s="126" t="s">
        <v>61</v>
      </c>
      <c r="K70" s="126">
        <v>2019</v>
      </c>
      <c r="L70" s="14" t="s">
        <v>20</v>
      </c>
      <c r="M70" s="227">
        <v>2238</v>
      </c>
      <c r="N70" s="164">
        <v>43885</v>
      </c>
    </row>
    <row r="71" spans="1:14" ht="15.75" customHeight="1" x14ac:dyDescent="0.25">
      <c r="A71" s="125" t="s">
        <v>122</v>
      </c>
      <c r="B71" s="178">
        <v>809</v>
      </c>
      <c r="C71" s="14" t="s">
        <v>245</v>
      </c>
      <c r="D71" s="126" t="s">
        <v>697</v>
      </c>
      <c r="E71" s="126" t="s">
        <v>356</v>
      </c>
      <c r="F71" s="126" t="s">
        <v>229</v>
      </c>
      <c r="G71" s="14" t="s">
        <v>230</v>
      </c>
      <c r="H71" s="14" t="s">
        <v>231</v>
      </c>
      <c r="I71" s="63" t="s">
        <v>232</v>
      </c>
      <c r="J71" s="126" t="s">
        <v>61</v>
      </c>
      <c r="K71" s="126">
        <v>2019</v>
      </c>
      <c r="L71" s="14" t="s">
        <v>24</v>
      </c>
      <c r="M71" s="210">
        <v>809</v>
      </c>
      <c r="N71" s="164">
        <v>43885</v>
      </c>
    </row>
    <row r="72" spans="1:14" ht="15.75" customHeight="1" x14ac:dyDescent="0.25">
      <c r="A72" s="125" t="s">
        <v>122</v>
      </c>
      <c r="B72" s="178">
        <v>124973</v>
      </c>
      <c r="C72" s="14" t="s">
        <v>246</v>
      </c>
      <c r="D72" s="126" t="s">
        <v>697</v>
      </c>
      <c r="E72" s="126" t="s">
        <v>356</v>
      </c>
      <c r="F72" s="126" t="s">
        <v>229</v>
      </c>
      <c r="G72" s="14" t="s">
        <v>230</v>
      </c>
      <c r="H72" s="14" t="s">
        <v>231</v>
      </c>
      <c r="I72" s="63" t="s">
        <v>232</v>
      </c>
      <c r="J72" s="126" t="s">
        <v>61</v>
      </c>
      <c r="K72" s="126">
        <v>2019</v>
      </c>
      <c r="L72" s="14" t="s">
        <v>26</v>
      </c>
      <c r="M72" s="233">
        <v>124973</v>
      </c>
      <c r="N72" s="164">
        <v>43885</v>
      </c>
    </row>
    <row r="73" spans="1:14" ht="15.75" customHeight="1" x14ac:dyDescent="0.25">
      <c r="A73" s="127" t="s">
        <v>122</v>
      </c>
      <c r="B73" s="179">
        <v>21379</v>
      </c>
      <c r="C73" s="8" t="s">
        <v>1071</v>
      </c>
      <c r="D73" t="s">
        <v>698</v>
      </c>
      <c r="E73" t="s">
        <v>356</v>
      </c>
      <c r="F73" t="s">
        <v>229</v>
      </c>
      <c r="G73" s="8" t="s">
        <v>230</v>
      </c>
      <c r="H73" s="8" t="s">
        <v>231</v>
      </c>
      <c r="I73" s="128" t="s">
        <v>232</v>
      </c>
      <c r="J73" t="s">
        <v>61</v>
      </c>
      <c r="K73">
        <v>2019</v>
      </c>
      <c r="L73" s="8" t="s">
        <v>20</v>
      </c>
      <c r="M73" s="230">
        <v>21379</v>
      </c>
      <c r="N73" s="160">
        <v>43885</v>
      </c>
    </row>
    <row r="74" spans="1:14" ht="15.75" customHeight="1" x14ac:dyDescent="0.25">
      <c r="A74" s="127" t="s">
        <v>122</v>
      </c>
      <c r="B74" s="179">
        <v>1762</v>
      </c>
      <c r="C74" s="8" t="s">
        <v>1072</v>
      </c>
      <c r="D74" t="s">
        <v>698</v>
      </c>
      <c r="E74" t="s">
        <v>356</v>
      </c>
      <c r="F74" t="s">
        <v>229</v>
      </c>
      <c r="G74" s="8" t="s">
        <v>230</v>
      </c>
      <c r="H74" s="8" t="s">
        <v>231</v>
      </c>
      <c r="I74" s="128" t="s">
        <v>232</v>
      </c>
      <c r="J74" t="s">
        <v>61</v>
      </c>
      <c r="K74">
        <v>2019</v>
      </c>
      <c r="L74" s="8" t="s">
        <v>24</v>
      </c>
      <c r="M74" s="230">
        <v>1762</v>
      </c>
      <c r="N74" s="160">
        <v>43885</v>
      </c>
    </row>
    <row r="75" spans="1:14" ht="15.75" customHeight="1" x14ac:dyDescent="0.25">
      <c r="A75" s="127" t="s">
        <v>122</v>
      </c>
      <c r="B75" s="179">
        <v>477936</v>
      </c>
      <c r="C75" s="8" t="s">
        <v>1073</v>
      </c>
      <c r="D75" t="s">
        <v>698</v>
      </c>
      <c r="E75" t="s">
        <v>356</v>
      </c>
      <c r="F75" t="s">
        <v>229</v>
      </c>
      <c r="G75" s="8" t="s">
        <v>230</v>
      </c>
      <c r="H75" s="8" t="s">
        <v>231</v>
      </c>
      <c r="I75" s="128" t="s">
        <v>232</v>
      </c>
      <c r="J75" t="s">
        <v>61</v>
      </c>
      <c r="K75">
        <v>2019</v>
      </c>
      <c r="L75" s="8" t="s">
        <v>26</v>
      </c>
      <c r="M75" s="230">
        <v>477936</v>
      </c>
      <c r="N75" s="160">
        <v>43885</v>
      </c>
    </row>
    <row r="76" spans="1:14" ht="15.75" customHeight="1" x14ac:dyDescent="0.25">
      <c r="A76" s="125" t="s">
        <v>122</v>
      </c>
      <c r="B76" s="178">
        <v>2</v>
      </c>
      <c r="C76" s="14" t="s">
        <v>1074</v>
      </c>
      <c r="D76" s="126" t="s">
        <v>247</v>
      </c>
      <c r="E76" s="126" t="s">
        <v>357</v>
      </c>
      <c r="F76" s="126" t="s">
        <v>248</v>
      </c>
      <c r="G76" s="14" t="s">
        <v>249</v>
      </c>
      <c r="H76" s="14" t="s">
        <v>250</v>
      </c>
      <c r="I76" s="63" t="s">
        <v>251</v>
      </c>
      <c r="J76" s="126" t="s">
        <v>202</v>
      </c>
      <c r="K76" s="126">
        <v>2019</v>
      </c>
      <c r="L76" s="14" t="s">
        <v>20</v>
      </c>
      <c r="M76" s="210">
        <v>2</v>
      </c>
      <c r="N76" s="164">
        <v>43885</v>
      </c>
    </row>
    <row r="77" spans="1:14" ht="15.75" customHeight="1" x14ac:dyDescent="0.25">
      <c r="A77" s="127" t="s">
        <v>122</v>
      </c>
      <c r="B77" s="179">
        <v>2</v>
      </c>
      <c r="C77" s="8" t="s">
        <v>1033</v>
      </c>
      <c r="D77" t="s">
        <v>252</v>
      </c>
      <c r="E77" t="s">
        <v>357</v>
      </c>
      <c r="F77" t="s">
        <v>253</v>
      </c>
      <c r="G77" s="8" t="s">
        <v>254</v>
      </c>
      <c r="H77" s="8" t="s">
        <v>250</v>
      </c>
      <c r="I77" s="128" t="s">
        <v>251</v>
      </c>
      <c r="J77" s="8" t="s">
        <v>202</v>
      </c>
      <c r="K77">
        <v>2019</v>
      </c>
      <c r="L77" s="8" t="s">
        <v>20</v>
      </c>
      <c r="M77" s="209">
        <v>2</v>
      </c>
      <c r="N77" s="160">
        <v>43886</v>
      </c>
    </row>
    <row r="78" spans="1:14" ht="15.75" customHeight="1" x14ac:dyDescent="0.25">
      <c r="A78" s="125" t="s">
        <v>122</v>
      </c>
      <c r="B78" s="178">
        <v>4</v>
      </c>
      <c r="C78" s="14" t="s">
        <v>1075</v>
      </c>
      <c r="D78" s="126" t="s">
        <v>255</v>
      </c>
      <c r="E78" s="126" t="s">
        <v>357</v>
      </c>
      <c r="F78" s="126" t="s">
        <v>256</v>
      </c>
      <c r="G78" s="14" t="s">
        <v>257</v>
      </c>
      <c r="H78" s="14" t="s">
        <v>258</v>
      </c>
      <c r="I78" s="63" t="s">
        <v>251</v>
      </c>
      <c r="J78" s="14" t="s">
        <v>19</v>
      </c>
      <c r="K78" s="126">
        <v>2019</v>
      </c>
      <c r="L78" s="14" t="s">
        <v>20</v>
      </c>
      <c r="M78" s="210">
        <v>4</v>
      </c>
      <c r="N78" s="164">
        <v>43886</v>
      </c>
    </row>
    <row r="79" spans="1:14" ht="15.75" customHeight="1" x14ac:dyDescent="0.25">
      <c r="A79" s="127" t="s">
        <v>122</v>
      </c>
      <c r="B79" s="179">
        <v>5</v>
      </c>
      <c r="C79" s="8" t="s">
        <v>1034</v>
      </c>
      <c r="D79" t="s">
        <v>259</v>
      </c>
      <c r="E79" t="s">
        <v>357</v>
      </c>
      <c r="F79" t="s">
        <v>256</v>
      </c>
      <c r="G79" s="8" t="s">
        <v>257</v>
      </c>
      <c r="H79" s="8" t="s">
        <v>258</v>
      </c>
      <c r="I79" s="128" t="s">
        <v>251</v>
      </c>
      <c r="J79" s="8" t="s">
        <v>202</v>
      </c>
      <c r="K79">
        <v>2019</v>
      </c>
      <c r="L79" s="8" t="s">
        <v>20</v>
      </c>
      <c r="M79" s="209">
        <v>5</v>
      </c>
      <c r="N79" s="160">
        <v>43886</v>
      </c>
    </row>
    <row r="80" spans="1:14" ht="15.75" customHeight="1" x14ac:dyDescent="0.25">
      <c r="A80" s="125" t="s">
        <v>122</v>
      </c>
      <c r="B80" s="178">
        <v>101</v>
      </c>
      <c r="C80" s="14" t="s">
        <v>260</v>
      </c>
      <c r="D80" s="126" t="s">
        <v>261</v>
      </c>
      <c r="E80" s="126" t="s">
        <v>357</v>
      </c>
      <c r="F80" s="126" t="s">
        <v>256</v>
      </c>
      <c r="G80" s="14" t="s">
        <v>257</v>
      </c>
      <c r="H80" s="14" t="s">
        <v>258</v>
      </c>
      <c r="I80" s="63" t="s">
        <v>251</v>
      </c>
      <c r="J80" s="14" t="s">
        <v>262</v>
      </c>
      <c r="K80" s="126">
        <v>2019</v>
      </c>
      <c r="L80" s="14" t="s">
        <v>20</v>
      </c>
      <c r="M80" s="210">
        <v>101</v>
      </c>
      <c r="N80" s="164">
        <v>43886</v>
      </c>
    </row>
    <row r="81" spans="1:14" ht="15.75" customHeight="1" x14ac:dyDescent="0.25">
      <c r="A81" s="125" t="s">
        <v>122</v>
      </c>
      <c r="B81" s="178">
        <v>12</v>
      </c>
      <c r="C81" s="14" t="s">
        <v>263</v>
      </c>
      <c r="D81" s="126" t="s">
        <v>261</v>
      </c>
      <c r="E81" s="126" t="s">
        <v>357</v>
      </c>
      <c r="F81" s="126" t="s">
        <v>256</v>
      </c>
      <c r="G81" s="14" t="s">
        <v>257</v>
      </c>
      <c r="H81" s="14" t="s">
        <v>258</v>
      </c>
      <c r="I81" s="63" t="s">
        <v>251</v>
      </c>
      <c r="J81" s="14" t="s">
        <v>262</v>
      </c>
      <c r="K81" s="126">
        <v>2019</v>
      </c>
      <c r="L81" s="14" t="s">
        <v>24</v>
      </c>
      <c r="M81" s="210">
        <v>12</v>
      </c>
      <c r="N81" s="164">
        <v>43886</v>
      </c>
    </row>
    <row r="82" spans="1:14" ht="15.75" customHeight="1" x14ac:dyDescent="0.25">
      <c r="A82" s="127" t="s">
        <v>122</v>
      </c>
      <c r="B82" s="179">
        <v>5</v>
      </c>
      <c r="C82" s="8" t="s">
        <v>267</v>
      </c>
      <c r="D82" t="s">
        <v>268</v>
      </c>
      <c r="E82" t="s">
        <v>357</v>
      </c>
      <c r="F82" t="s">
        <v>269</v>
      </c>
      <c r="G82" s="8" t="s">
        <v>270</v>
      </c>
      <c r="H82" s="8" t="s">
        <v>271</v>
      </c>
      <c r="I82" s="128" t="s">
        <v>272</v>
      </c>
      <c r="J82" s="8" t="s">
        <v>273</v>
      </c>
      <c r="K82">
        <v>2019</v>
      </c>
      <c r="L82" s="8" t="s">
        <v>20</v>
      </c>
      <c r="M82" s="209">
        <v>5</v>
      </c>
      <c r="N82" s="160">
        <v>43889</v>
      </c>
    </row>
    <row r="83" spans="1:14" ht="15.75" customHeight="1" x14ac:dyDescent="0.25">
      <c r="A83" s="127" t="s">
        <v>122</v>
      </c>
      <c r="B83" s="179">
        <v>1</v>
      </c>
      <c r="C83" s="8" t="s">
        <v>1076</v>
      </c>
      <c r="D83" t="s">
        <v>274</v>
      </c>
      <c r="E83" t="s">
        <v>357</v>
      </c>
      <c r="F83" t="s">
        <v>269</v>
      </c>
      <c r="G83" s="8" t="s">
        <v>270</v>
      </c>
      <c r="H83" s="8" t="s">
        <v>271</v>
      </c>
      <c r="I83" s="128" t="s">
        <v>272</v>
      </c>
      <c r="J83" s="8" t="s">
        <v>273</v>
      </c>
      <c r="K83">
        <v>2019</v>
      </c>
      <c r="L83" s="8" t="s">
        <v>24</v>
      </c>
      <c r="M83" s="209">
        <v>1</v>
      </c>
      <c r="N83" s="160">
        <v>43889</v>
      </c>
    </row>
    <row r="84" spans="1:14" ht="15.75" customHeight="1" x14ac:dyDescent="0.25">
      <c r="A84" s="125" t="s">
        <v>122</v>
      </c>
      <c r="B84" s="178">
        <v>58</v>
      </c>
      <c r="C84" s="14" t="s">
        <v>275</v>
      </c>
      <c r="D84" s="126" t="s">
        <v>276</v>
      </c>
      <c r="E84" s="126" t="s">
        <v>357</v>
      </c>
      <c r="F84" s="126" t="s">
        <v>277</v>
      </c>
      <c r="G84" s="14" t="s">
        <v>270</v>
      </c>
      <c r="H84" s="14" t="s">
        <v>271</v>
      </c>
      <c r="I84" s="63" t="s">
        <v>272</v>
      </c>
      <c r="J84" s="14" t="s">
        <v>273</v>
      </c>
      <c r="K84" s="126">
        <v>2019</v>
      </c>
      <c r="L84" s="14" t="s">
        <v>20</v>
      </c>
      <c r="M84" s="210">
        <v>58</v>
      </c>
      <c r="N84" s="164">
        <v>43889</v>
      </c>
    </row>
    <row r="85" spans="1:14" ht="15.75" customHeight="1" x14ac:dyDescent="0.25">
      <c r="A85" s="125" t="s">
        <v>122</v>
      </c>
      <c r="B85" s="178">
        <v>10</v>
      </c>
      <c r="C85" s="14" t="s">
        <v>1036</v>
      </c>
      <c r="D85" s="126" t="s">
        <v>276</v>
      </c>
      <c r="E85" s="126" t="s">
        <v>357</v>
      </c>
      <c r="F85" s="126" t="s">
        <v>277</v>
      </c>
      <c r="G85" s="14" t="s">
        <v>270</v>
      </c>
      <c r="H85" s="14" t="s">
        <v>271</v>
      </c>
      <c r="I85" s="63" t="s">
        <v>272</v>
      </c>
      <c r="J85" s="14" t="s">
        <v>273</v>
      </c>
      <c r="K85" s="126">
        <v>2019</v>
      </c>
      <c r="L85" s="14" t="s">
        <v>24</v>
      </c>
      <c r="M85" s="210">
        <v>10</v>
      </c>
      <c r="N85" s="164">
        <v>43889</v>
      </c>
    </row>
    <row r="86" spans="1:14" ht="15.75" customHeight="1" x14ac:dyDescent="0.25">
      <c r="A86" s="258" t="s">
        <v>122</v>
      </c>
      <c r="B86" s="295">
        <f>14-1-6</f>
        <v>7</v>
      </c>
      <c r="C86" s="145" t="s">
        <v>1078</v>
      </c>
      <c r="D86" s="145" t="s">
        <v>280</v>
      </c>
      <c r="E86" s="145" t="s">
        <v>358</v>
      </c>
      <c r="F86" s="144" t="s">
        <v>28</v>
      </c>
      <c r="G86" s="144" t="s">
        <v>29</v>
      </c>
      <c r="H86" s="144" t="s">
        <v>30</v>
      </c>
      <c r="I86" s="150" t="s">
        <v>31</v>
      </c>
      <c r="J86" s="144" t="s">
        <v>32</v>
      </c>
      <c r="K86" s="144">
        <v>2019</v>
      </c>
      <c r="L86" s="144" t="s">
        <v>20</v>
      </c>
      <c r="M86" s="246">
        <v>14</v>
      </c>
      <c r="N86" s="154">
        <v>43910</v>
      </c>
    </row>
    <row r="87" spans="1:14" ht="15.75" customHeight="1" x14ac:dyDescent="0.25">
      <c r="A87" s="268" t="s">
        <v>112</v>
      </c>
      <c r="B87" s="296">
        <f>1-1</f>
        <v>0</v>
      </c>
      <c r="C87" s="145" t="s">
        <v>413</v>
      </c>
      <c r="D87" s="145" t="s">
        <v>280</v>
      </c>
      <c r="E87" s="145" t="s">
        <v>358</v>
      </c>
      <c r="F87" s="144" t="s">
        <v>28</v>
      </c>
      <c r="G87" s="145" t="s">
        <v>29</v>
      </c>
      <c r="H87" s="144" t="s">
        <v>30</v>
      </c>
      <c r="I87" s="150" t="s">
        <v>31</v>
      </c>
      <c r="J87" s="144" t="s">
        <v>32</v>
      </c>
      <c r="K87" s="144">
        <v>2019</v>
      </c>
      <c r="L87" s="144" t="s">
        <v>24</v>
      </c>
      <c r="M87" s="246">
        <v>1</v>
      </c>
      <c r="N87" s="154">
        <v>43910</v>
      </c>
    </row>
    <row r="88" spans="1:14" ht="15.75" customHeight="1" x14ac:dyDescent="0.25">
      <c r="A88" s="268" t="s">
        <v>112</v>
      </c>
      <c r="B88" s="296">
        <f>298-298</f>
        <v>0</v>
      </c>
      <c r="C88" s="145" t="s">
        <v>1079</v>
      </c>
      <c r="D88" s="145" t="s">
        <v>280</v>
      </c>
      <c r="E88" s="145" t="s">
        <v>358</v>
      </c>
      <c r="F88" s="144" t="s">
        <v>28</v>
      </c>
      <c r="G88" s="145" t="s">
        <v>29</v>
      </c>
      <c r="H88" s="144" t="s">
        <v>30</v>
      </c>
      <c r="I88" s="150" t="s">
        <v>31</v>
      </c>
      <c r="J88" s="144" t="s">
        <v>32</v>
      </c>
      <c r="K88" s="144">
        <v>2019</v>
      </c>
      <c r="L88" s="144" t="s">
        <v>26</v>
      </c>
      <c r="M88" s="246">
        <v>298</v>
      </c>
      <c r="N88" s="154">
        <v>43910</v>
      </c>
    </row>
    <row r="89" spans="1:14" ht="15.75" customHeight="1" x14ac:dyDescent="0.25">
      <c r="A89" s="155" t="s">
        <v>122</v>
      </c>
      <c r="B89" s="180">
        <v>12</v>
      </c>
      <c r="C89" s="148" t="s">
        <v>1080</v>
      </c>
      <c r="D89" s="148" t="s">
        <v>281</v>
      </c>
      <c r="E89" s="148" t="s">
        <v>358</v>
      </c>
      <c r="F89" s="151" t="s">
        <v>28</v>
      </c>
      <c r="G89" s="148" t="s">
        <v>29</v>
      </c>
      <c r="H89" s="151" t="s">
        <v>30</v>
      </c>
      <c r="I89" s="152" t="s">
        <v>31</v>
      </c>
      <c r="J89" s="151" t="s">
        <v>32</v>
      </c>
      <c r="K89" s="151">
        <v>2019</v>
      </c>
      <c r="L89" s="151" t="s">
        <v>20</v>
      </c>
      <c r="M89" s="157">
        <v>12</v>
      </c>
      <c r="N89" s="156">
        <v>43915</v>
      </c>
    </row>
    <row r="90" spans="1:14" ht="15.75" customHeight="1" x14ac:dyDescent="0.25">
      <c r="A90" s="155" t="s">
        <v>122</v>
      </c>
      <c r="B90" s="180">
        <v>2</v>
      </c>
      <c r="C90" s="148" t="s">
        <v>1081</v>
      </c>
      <c r="D90" s="148" t="s">
        <v>281</v>
      </c>
      <c r="E90" s="148" t="s">
        <v>358</v>
      </c>
      <c r="F90" s="151" t="s">
        <v>28</v>
      </c>
      <c r="G90" s="148" t="s">
        <v>29</v>
      </c>
      <c r="H90" s="151" t="s">
        <v>30</v>
      </c>
      <c r="I90" s="152" t="s">
        <v>31</v>
      </c>
      <c r="J90" s="151" t="s">
        <v>32</v>
      </c>
      <c r="K90" s="151">
        <v>2019</v>
      </c>
      <c r="L90" s="151" t="s">
        <v>24</v>
      </c>
      <c r="M90" s="157">
        <v>2</v>
      </c>
      <c r="N90" s="156">
        <v>43915</v>
      </c>
    </row>
    <row r="91" spans="1:14" ht="15.75" customHeight="1" x14ac:dyDescent="0.25">
      <c r="A91" s="258" t="s">
        <v>122</v>
      </c>
      <c r="B91" s="269">
        <f>1759-135</f>
        <v>1624</v>
      </c>
      <c r="C91" s="148" t="s">
        <v>1082</v>
      </c>
      <c r="D91" s="148" t="s">
        <v>281</v>
      </c>
      <c r="E91" s="148" t="s">
        <v>358</v>
      </c>
      <c r="F91" s="151" t="s">
        <v>28</v>
      </c>
      <c r="G91" s="148" t="s">
        <v>29</v>
      </c>
      <c r="H91" s="151" t="s">
        <v>30</v>
      </c>
      <c r="I91" s="152" t="s">
        <v>31</v>
      </c>
      <c r="J91" s="151" t="s">
        <v>32</v>
      </c>
      <c r="K91" s="151">
        <v>2019</v>
      </c>
      <c r="L91" s="151" t="s">
        <v>26</v>
      </c>
      <c r="M91" s="157">
        <v>1759</v>
      </c>
      <c r="N91" s="156">
        <v>43915</v>
      </c>
    </row>
    <row r="92" spans="1:14" ht="15.75" customHeight="1" x14ac:dyDescent="0.25">
      <c r="A92" s="153" t="s">
        <v>122</v>
      </c>
      <c r="B92" s="181">
        <v>549</v>
      </c>
      <c r="C92" s="145" t="s">
        <v>1083</v>
      </c>
      <c r="D92" s="145" t="s">
        <v>282</v>
      </c>
      <c r="E92" s="145" t="s">
        <v>358</v>
      </c>
      <c r="F92" s="144" t="s">
        <v>28</v>
      </c>
      <c r="G92" s="145" t="s">
        <v>29</v>
      </c>
      <c r="H92" s="144" t="s">
        <v>30</v>
      </c>
      <c r="I92" s="150" t="s">
        <v>31</v>
      </c>
      <c r="J92" s="144" t="s">
        <v>32</v>
      </c>
      <c r="K92" s="144">
        <v>2019</v>
      </c>
      <c r="L92" s="144" t="s">
        <v>20</v>
      </c>
      <c r="M92" s="247">
        <v>549</v>
      </c>
      <c r="N92" s="154">
        <v>43921</v>
      </c>
    </row>
    <row r="93" spans="1:14" ht="15.75" customHeight="1" x14ac:dyDescent="0.25">
      <c r="A93" s="153" t="s">
        <v>122</v>
      </c>
      <c r="B93" s="181">
        <v>122</v>
      </c>
      <c r="C93" s="145" t="s">
        <v>1084</v>
      </c>
      <c r="D93" s="145" t="s">
        <v>282</v>
      </c>
      <c r="E93" s="145" t="s">
        <v>358</v>
      </c>
      <c r="F93" s="144" t="s">
        <v>28</v>
      </c>
      <c r="G93" s="145" t="s">
        <v>29</v>
      </c>
      <c r="H93" s="144" t="s">
        <v>30</v>
      </c>
      <c r="I93" s="150" t="s">
        <v>31</v>
      </c>
      <c r="J93" s="144" t="s">
        <v>32</v>
      </c>
      <c r="K93" s="144">
        <v>2019</v>
      </c>
      <c r="L93" s="144" t="s">
        <v>24</v>
      </c>
      <c r="M93" s="247">
        <v>122</v>
      </c>
      <c r="N93" s="154">
        <v>43921</v>
      </c>
    </row>
    <row r="94" spans="1:14" ht="15.75" customHeight="1" x14ac:dyDescent="0.25">
      <c r="A94" s="153" t="s">
        <v>122</v>
      </c>
      <c r="B94" s="181">
        <v>61056</v>
      </c>
      <c r="C94" s="145" t="s">
        <v>1085</v>
      </c>
      <c r="D94" s="145" t="s">
        <v>282</v>
      </c>
      <c r="E94" s="145" t="s">
        <v>358</v>
      </c>
      <c r="F94" s="144" t="s">
        <v>28</v>
      </c>
      <c r="G94" s="145" t="s">
        <v>29</v>
      </c>
      <c r="H94" s="144" t="s">
        <v>30</v>
      </c>
      <c r="I94" s="150" t="s">
        <v>31</v>
      </c>
      <c r="J94" s="144" t="s">
        <v>32</v>
      </c>
      <c r="K94" s="144">
        <v>2019</v>
      </c>
      <c r="L94" s="144" t="s">
        <v>26</v>
      </c>
      <c r="M94" s="247">
        <v>61056</v>
      </c>
      <c r="N94" s="154">
        <v>43921</v>
      </c>
    </row>
    <row r="95" spans="1:14" ht="15.75" customHeight="1" x14ac:dyDescent="0.25">
      <c r="A95" s="155" t="s">
        <v>122</v>
      </c>
      <c r="B95" s="180">
        <v>178</v>
      </c>
      <c r="C95" s="148" t="s">
        <v>283</v>
      </c>
      <c r="D95" s="148" t="s">
        <v>129</v>
      </c>
      <c r="E95" s="148" t="s">
        <v>358</v>
      </c>
      <c r="F95" s="143" t="s">
        <v>130</v>
      </c>
      <c r="G95" s="148" t="s">
        <v>131</v>
      </c>
      <c r="H95" s="148" t="s">
        <v>132</v>
      </c>
      <c r="I95" s="152" t="s">
        <v>133</v>
      </c>
      <c r="J95" s="148" t="s">
        <v>134</v>
      </c>
      <c r="K95" s="151">
        <v>2019</v>
      </c>
      <c r="L95" s="151" t="s">
        <v>20</v>
      </c>
      <c r="M95" s="157">
        <v>178</v>
      </c>
      <c r="N95" s="149">
        <v>43928</v>
      </c>
    </row>
    <row r="96" spans="1:14" ht="15.75" customHeight="1" x14ac:dyDescent="0.25">
      <c r="A96" s="155" t="s">
        <v>122</v>
      </c>
      <c r="B96" s="180">
        <v>24</v>
      </c>
      <c r="C96" s="148" t="s">
        <v>284</v>
      </c>
      <c r="D96" s="148" t="s">
        <v>129</v>
      </c>
      <c r="E96" s="148" t="s">
        <v>358</v>
      </c>
      <c r="F96" s="143" t="s">
        <v>130</v>
      </c>
      <c r="G96" s="148" t="s">
        <v>131</v>
      </c>
      <c r="H96" s="148" t="s">
        <v>132</v>
      </c>
      <c r="I96" s="152" t="s">
        <v>133</v>
      </c>
      <c r="J96" s="148" t="s">
        <v>134</v>
      </c>
      <c r="K96" s="151">
        <v>2019</v>
      </c>
      <c r="L96" s="151" t="s">
        <v>24</v>
      </c>
      <c r="M96" s="157">
        <v>24</v>
      </c>
      <c r="N96" s="149">
        <v>43928</v>
      </c>
    </row>
    <row r="97" spans="1:14" ht="15.75" customHeight="1" x14ac:dyDescent="0.25">
      <c r="A97" s="155" t="s">
        <v>122</v>
      </c>
      <c r="B97" s="180">
        <v>21389</v>
      </c>
      <c r="C97" s="148" t="s">
        <v>285</v>
      </c>
      <c r="D97" s="148" t="s">
        <v>129</v>
      </c>
      <c r="E97" s="148" t="s">
        <v>358</v>
      </c>
      <c r="F97" s="143" t="s">
        <v>130</v>
      </c>
      <c r="G97" s="148" t="s">
        <v>131</v>
      </c>
      <c r="H97" s="148" t="s">
        <v>132</v>
      </c>
      <c r="I97" s="152" t="s">
        <v>133</v>
      </c>
      <c r="J97" s="148" t="s">
        <v>134</v>
      </c>
      <c r="K97" s="151">
        <v>2019</v>
      </c>
      <c r="L97" s="151" t="s">
        <v>26</v>
      </c>
      <c r="M97" s="157">
        <v>21389</v>
      </c>
      <c r="N97" s="149">
        <v>43928</v>
      </c>
    </row>
    <row r="98" spans="1:14" ht="15.75" customHeight="1" x14ac:dyDescent="0.25">
      <c r="A98" s="191" t="s">
        <v>122</v>
      </c>
      <c r="B98" s="192">
        <f>56-4</f>
        <v>52</v>
      </c>
      <c r="C98" s="145" t="s">
        <v>286</v>
      </c>
      <c r="D98" s="145" t="s">
        <v>287</v>
      </c>
      <c r="E98" s="145" t="s">
        <v>357</v>
      </c>
      <c r="F98" s="147" t="s">
        <v>297</v>
      </c>
      <c r="G98" s="145" t="s">
        <v>288</v>
      </c>
      <c r="H98" s="145" t="s">
        <v>289</v>
      </c>
      <c r="I98" s="150" t="s">
        <v>290</v>
      </c>
      <c r="J98" s="145" t="s">
        <v>291</v>
      </c>
      <c r="K98" s="147">
        <v>2019</v>
      </c>
      <c r="L98" s="144" t="s">
        <v>20</v>
      </c>
      <c r="M98" s="247">
        <v>56</v>
      </c>
      <c r="N98" s="146">
        <v>43938</v>
      </c>
    </row>
    <row r="99" spans="1:14" ht="15.75" customHeight="1" x14ac:dyDescent="0.25">
      <c r="A99" s="153" t="s">
        <v>122</v>
      </c>
      <c r="B99" s="181">
        <v>6</v>
      </c>
      <c r="C99" s="145" t="s">
        <v>292</v>
      </c>
      <c r="D99" s="145" t="s">
        <v>287</v>
      </c>
      <c r="E99" s="145" t="s">
        <v>357</v>
      </c>
      <c r="F99" s="147" t="s">
        <v>297</v>
      </c>
      <c r="G99" s="145" t="s">
        <v>288</v>
      </c>
      <c r="H99" s="145" t="s">
        <v>289</v>
      </c>
      <c r="I99" s="150" t="s">
        <v>290</v>
      </c>
      <c r="J99" s="145" t="s">
        <v>291</v>
      </c>
      <c r="K99" s="147">
        <v>2019</v>
      </c>
      <c r="L99" s="144" t="s">
        <v>24</v>
      </c>
      <c r="M99" s="247">
        <v>6</v>
      </c>
      <c r="N99" s="146">
        <v>43938</v>
      </c>
    </row>
    <row r="100" spans="1:14" ht="15.75" customHeight="1" x14ac:dyDescent="0.25">
      <c r="A100" s="191" t="s">
        <v>122</v>
      </c>
      <c r="B100" s="192">
        <f>8714-30</f>
        <v>8684</v>
      </c>
      <c r="C100" s="148" t="s">
        <v>293</v>
      </c>
      <c r="D100" s="148" t="s">
        <v>33</v>
      </c>
      <c r="E100" s="148" t="s">
        <v>356</v>
      </c>
      <c r="F100" s="148" t="s">
        <v>34</v>
      </c>
      <c r="G100" s="148" t="s">
        <v>35</v>
      </c>
      <c r="H100" s="148" t="s">
        <v>36</v>
      </c>
      <c r="I100" s="152" t="s">
        <v>37</v>
      </c>
      <c r="J100" s="148" t="s">
        <v>38</v>
      </c>
      <c r="K100" s="151">
        <v>2019</v>
      </c>
      <c r="L100" s="148" t="s">
        <v>20</v>
      </c>
      <c r="M100" s="157">
        <v>8714</v>
      </c>
      <c r="N100" s="149">
        <v>43938</v>
      </c>
    </row>
    <row r="101" spans="1:14" ht="15.75" customHeight="1" x14ac:dyDescent="0.25">
      <c r="A101" s="191" t="s">
        <v>122</v>
      </c>
      <c r="B101" s="192">
        <f>1223-8</f>
        <v>1215</v>
      </c>
      <c r="C101" s="148" t="s">
        <v>294</v>
      </c>
      <c r="D101" s="148" t="s">
        <v>33</v>
      </c>
      <c r="E101" s="148" t="s">
        <v>356</v>
      </c>
      <c r="F101" s="148" t="s">
        <v>34</v>
      </c>
      <c r="G101" s="148" t="s">
        <v>35</v>
      </c>
      <c r="H101" s="148" t="s">
        <v>36</v>
      </c>
      <c r="I101" s="152" t="s">
        <v>295</v>
      </c>
      <c r="J101" s="148" t="s">
        <v>38</v>
      </c>
      <c r="K101" s="151">
        <v>2019</v>
      </c>
      <c r="L101" s="151" t="s">
        <v>24</v>
      </c>
      <c r="M101" s="157">
        <v>1223</v>
      </c>
      <c r="N101" s="149">
        <v>43938</v>
      </c>
    </row>
    <row r="102" spans="1:14" ht="15.75" customHeight="1" x14ac:dyDescent="0.25">
      <c r="A102" s="191" t="s">
        <v>122</v>
      </c>
      <c r="B102" s="192">
        <f>154176-3400</f>
        <v>150776</v>
      </c>
      <c r="C102" s="148" t="s">
        <v>296</v>
      </c>
      <c r="D102" s="148" t="s">
        <v>33</v>
      </c>
      <c r="E102" s="148" t="s">
        <v>356</v>
      </c>
      <c r="F102" s="148" t="s">
        <v>34</v>
      </c>
      <c r="G102" s="148" t="s">
        <v>35</v>
      </c>
      <c r="H102" s="148" t="s">
        <v>36</v>
      </c>
      <c r="I102" s="152" t="s">
        <v>295</v>
      </c>
      <c r="J102" s="148" t="s">
        <v>38</v>
      </c>
      <c r="K102" s="151">
        <v>2019</v>
      </c>
      <c r="L102" s="151" t="s">
        <v>26</v>
      </c>
      <c r="M102" s="157">
        <v>154176</v>
      </c>
      <c r="N102" s="149">
        <v>43938</v>
      </c>
    </row>
    <row r="103" spans="1:14" ht="15.75" customHeight="1" x14ac:dyDescent="0.25">
      <c r="A103" s="153" t="s">
        <v>122</v>
      </c>
      <c r="B103" s="181">
        <v>75</v>
      </c>
      <c r="C103" s="8" t="s">
        <v>298</v>
      </c>
      <c r="D103" s="145" t="s">
        <v>287</v>
      </c>
      <c r="E103" s="145" t="s">
        <v>357</v>
      </c>
      <c r="F103" s="147" t="s">
        <v>297</v>
      </c>
      <c r="G103" s="145" t="s">
        <v>288</v>
      </c>
      <c r="H103" s="145" t="s">
        <v>289</v>
      </c>
      <c r="I103" s="150" t="s">
        <v>290</v>
      </c>
      <c r="J103" s="145" t="s">
        <v>291</v>
      </c>
      <c r="K103" s="147">
        <v>2019</v>
      </c>
      <c r="L103" s="144" t="s">
        <v>20</v>
      </c>
      <c r="M103" s="247">
        <v>75</v>
      </c>
      <c r="N103" s="160">
        <v>43984</v>
      </c>
    </row>
    <row r="104" spans="1:14" ht="15.75" customHeight="1" x14ac:dyDescent="0.25">
      <c r="A104" s="153" t="s">
        <v>122</v>
      </c>
      <c r="B104" s="181">
        <v>8</v>
      </c>
      <c r="C104" s="8" t="s">
        <v>299</v>
      </c>
      <c r="D104" s="145" t="s">
        <v>287</v>
      </c>
      <c r="E104" s="145" t="s">
        <v>357</v>
      </c>
      <c r="F104" s="147" t="s">
        <v>297</v>
      </c>
      <c r="G104" s="145" t="s">
        <v>288</v>
      </c>
      <c r="H104" s="145" t="s">
        <v>289</v>
      </c>
      <c r="I104" s="150" t="s">
        <v>290</v>
      </c>
      <c r="J104" s="145" t="s">
        <v>291</v>
      </c>
      <c r="K104" s="147">
        <v>2019</v>
      </c>
      <c r="L104" s="144" t="s">
        <v>24</v>
      </c>
      <c r="M104" s="247">
        <v>8</v>
      </c>
      <c r="N104" s="160">
        <v>43984</v>
      </c>
    </row>
    <row r="105" spans="1:14" ht="15.75" customHeight="1" x14ac:dyDescent="0.25">
      <c r="A105" s="155" t="s">
        <v>122</v>
      </c>
      <c r="B105" s="178">
        <v>23</v>
      </c>
      <c r="C105" s="148" t="s">
        <v>323</v>
      </c>
      <c r="D105" s="148" t="s">
        <v>326</v>
      </c>
      <c r="E105" s="148" t="s">
        <v>357</v>
      </c>
      <c r="F105" s="143" t="s">
        <v>297</v>
      </c>
      <c r="G105" s="148" t="s">
        <v>288</v>
      </c>
      <c r="H105" s="148" t="s">
        <v>289</v>
      </c>
      <c r="I105" s="152" t="s">
        <v>290</v>
      </c>
      <c r="J105" s="148" t="s">
        <v>325</v>
      </c>
      <c r="K105" s="151">
        <v>2019</v>
      </c>
      <c r="L105" s="151" t="s">
        <v>20</v>
      </c>
      <c r="M105" s="157">
        <v>23</v>
      </c>
      <c r="N105" s="164">
        <v>44055</v>
      </c>
    </row>
    <row r="106" spans="1:14" ht="15.75" customHeight="1" x14ac:dyDescent="0.25">
      <c r="A106" s="155" t="s">
        <v>122</v>
      </c>
      <c r="B106" s="178">
        <v>3</v>
      </c>
      <c r="C106" s="148" t="s">
        <v>324</v>
      </c>
      <c r="D106" s="148" t="s">
        <v>326</v>
      </c>
      <c r="E106" s="148" t="s">
        <v>357</v>
      </c>
      <c r="F106" s="143" t="s">
        <v>297</v>
      </c>
      <c r="G106" s="148" t="s">
        <v>288</v>
      </c>
      <c r="H106" s="148" t="s">
        <v>289</v>
      </c>
      <c r="I106" s="152" t="s">
        <v>290</v>
      </c>
      <c r="J106" s="148" t="s">
        <v>325</v>
      </c>
      <c r="K106" s="151">
        <v>2019</v>
      </c>
      <c r="L106" s="151" t="s">
        <v>24</v>
      </c>
      <c r="M106" s="157">
        <v>3</v>
      </c>
      <c r="N106" s="164">
        <v>44055</v>
      </c>
    </row>
    <row r="107" spans="1:14" ht="15.75" customHeight="1" x14ac:dyDescent="0.25">
      <c r="A107" s="153" t="s">
        <v>122</v>
      </c>
      <c r="B107" s="182">
        <v>1919</v>
      </c>
      <c r="C107" s="8" t="s">
        <v>1086</v>
      </c>
      <c r="D107" s="145" t="s">
        <v>702</v>
      </c>
      <c r="E107" s="145" t="s">
        <v>356</v>
      </c>
      <c r="F107" s="147" t="s">
        <v>327</v>
      </c>
      <c r="G107" s="145" t="s">
        <v>328</v>
      </c>
      <c r="H107" s="145" t="s">
        <v>329</v>
      </c>
      <c r="I107" s="128" t="s">
        <v>330</v>
      </c>
      <c r="J107" s="145" t="s">
        <v>190</v>
      </c>
      <c r="K107" s="144">
        <v>2019</v>
      </c>
      <c r="L107" s="144" t="s">
        <v>20</v>
      </c>
      <c r="M107" s="209">
        <f>B107</f>
        <v>1919</v>
      </c>
      <c r="N107" s="160">
        <v>44063</v>
      </c>
    </row>
    <row r="108" spans="1:14" ht="15.75" customHeight="1" x14ac:dyDescent="0.25">
      <c r="A108" s="153" t="s">
        <v>122</v>
      </c>
      <c r="B108" s="182">
        <v>227</v>
      </c>
      <c r="C108" s="8" t="s">
        <v>1087</v>
      </c>
      <c r="D108" s="145" t="s">
        <v>702</v>
      </c>
      <c r="E108" s="145" t="s">
        <v>356</v>
      </c>
      <c r="F108" s="147" t="s">
        <v>327</v>
      </c>
      <c r="G108" s="145" t="s">
        <v>328</v>
      </c>
      <c r="H108" s="145" t="s">
        <v>329</v>
      </c>
      <c r="I108" s="128" t="s">
        <v>330</v>
      </c>
      <c r="J108" s="145" t="s">
        <v>190</v>
      </c>
      <c r="K108" s="144">
        <v>2019</v>
      </c>
      <c r="L108" s="144" t="s">
        <v>24</v>
      </c>
      <c r="M108" s="209">
        <f t="shared" ref="M108:M121" si="0">B108</f>
        <v>227</v>
      </c>
      <c r="N108" s="160">
        <v>44063</v>
      </c>
    </row>
    <row r="109" spans="1:14" ht="15.75" customHeight="1" x14ac:dyDescent="0.25">
      <c r="A109" s="153" t="s">
        <v>122</v>
      </c>
      <c r="B109" s="182">
        <v>43778</v>
      </c>
      <c r="C109" s="8" t="s">
        <v>1088</v>
      </c>
      <c r="D109" s="145" t="s">
        <v>702</v>
      </c>
      <c r="E109" s="145" t="s">
        <v>356</v>
      </c>
      <c r="F109" s="147" t="s">
        <v>327</v>
      </c>
      <c r="G109" s="145" t="s">
        <v>328</v>
      </c>
      <c r="H109" s="145" t="s">
        <v>329</v>
      </c>
      <c r="I109" s="128" t="s">
        <v>330</v>
      </c>
      <c r="J109" s="145" t="s">
        <v>190</v>
      </c>
      <c r="K109" s="144">
        <v>2019</v>
      </c>
      <c r="L109" s="144" t="s">
        <v>26</v>
      </c>
      <c r="M109" s="209">
        <f t="shared" si="0"/>
        <v>43778</v>
      </c>
      <c r="N109" s="160">
        <v>44063</v>
      </c>
    </row>
    <row r="110" spans="1:14" ht="15.75" customHeight="1" x14ac:dyDescent="0.25">
      <c r="A110" s="155" t="s">
        <v>122</v>
      </c>
      <c r="B110" s="183">
        <v>10001</v>
      </c>
      <c r="C110" s="14" t="s">
        <v>1089</v>
      </c>
      <c r="D110" s="148" t="s">
        <v>703</v>
      </c>
      <c r="E110" s="148" t="s">
        <v>356</v>
      </c>
      <c r="F110" s="143" t="s">
        <v>327</v>
      </c>
      <c r="G110" s="148" t="s">
        <v>328</v>
      </c>
      <c r="H110" s="148" t="s">
        <v>329</v>
      </c>
      <c r="I110" s="63" t="s">
        <v>330</v>
      </c>
      <c r="J110" s="148" t="s">
        <v>190</v>
      </c>
      <c r="K110" s="151">
        <v>2019</v>
      </c>
      <c r="L110" s="151" t="s">
        <v>20</v>
      </c>
      <c r="M110" s="210">
        <f t="shared" si="0"/>
        <v>10001</v>
      </c>
      <c r="N110" s="164">
        <v>44063</v>
      </c>
    </row>
    <row r="111" spans="1:14" ht="15.75" customHeight="1" x14ac:dyDescent="0.25">
      <c r="A111" s="155" t="s">
        <v>122</v>
      </c>
      <c r="B111" s="183">
        <v>3309</v>
      </c>
      <c r="C111" s="14" t="s">
        <v>1090</v>
      </c>
      <c r="D111" s="148" t="s">
        <v>703</v>
      </c>
      <c r="E111" s="148" t="s">
        <v>356</v>
      </c>
      <c r="F111" s="143" t="s">
        <v>327</v>
      </c>
      <c r="G111" s="148" t="s">
        <v>328</v>
      </c>
      <c r="H111" s="148" t="s">
        <v>329</v>
      </c>
      <c r="I111" s="63" t="s">
        <v>330</v>
      </c>
      <c r="J111" s="148" t="s">
        <v>190</v>
      </c>
      <c r="K111" s="151">
        <v>2019</v>
      </c>
      <c r="L111" s="151" t="s">
        <v>24</v>
      </c>
      <c r="M111" s="210">
        <f t="shared" si="0"/>
        <v>3309</v>
      </c>
      <c r="N111" s="164">
        <v>44063</v>
      </c>
    </row>
    <row r="112" spans="1:14" ht="15.75" customHeight="1" x14ac:dyDescent="0.25">
      <c r="A112" s="155" t="s">
        <v>122</v>
      </c>
      <c r="B112" s="183">
        <v>590251</v>
      </c>
      <c r="C112" s="14" t="s">
        <v>1091</v>
      </c>
      <c r="D112" s="148" t="s">
        <v>703</v>
      </c>
      <c r="E112" s="148" t="s">
        <v>356</v>
      </c>
      <c r="F112" s="143" t="s">
        <v>327</v>
      </c>
      <c r="G112" s="148" t="s">
        <v>328</v>
      </c>
      <c r="H112" s="148" t="s">
        <v>329</v>
      </c>
      <c r="I112" s="63" t="s">
        <v>330</v>
      </c>
      <c r="J112" s="148" t="s">
        <v>190</v>
      </c>
      <c r="K112" s="151">
        <v>2019</v>
      </c>
      <c r="L112" s="151" t="s">
        <v>26</v>
      </c>
      <c r="M112" s="210">
        <f t="shared" si="0"/>
        <v>590251</v>
      </c>
      <c r="N112" s="164">
        <v>44063</v>
      </c>
    </row>
    <row r="113" spans="1:14" ht="15.75" customHeight="1" x14ac:dyDescent="0.25">
      <c r="A113" s="258" t="s">
        <v>122</v>
      </c>
      <c r="B113" s="301">
        <f>16068-207-16</f>
        <v>15845</v>
      </c>
      <c r="C113" s="8" t="s">
        <v>1092</v>
      </c>
      <c r="D113" s="145" t="s">
        <v>706</v>
      </c>
      <c r="E113" s="145" t="s">
        <v>356</v>
      </c>
      <c r="F113" s="147" t="s">
        <v>327</v>
      </c>
      <c r="G113" s="145" t="s">
        <v>328</v>
      </c>
      <c r="H113" s="145" t="s">
        <v>329</v>
      </c>
      <c r="I113" s="128" t="s">
        <v>330</v>
      </c>
      <c r="J113" s="145" t="s">
        <v>190</v>
      </c>
      <c r="K113" s="144">
        <v>2019</v>
      </c>
      <c r="L113" s="144" t="s">
        <v>20</v>
      </c>
      <c r="M113" s="209">
        <f t="shared" si="0"/>
        <v>15845</v>
      </c>
      <c r="N113" s="160">
        <v>44063</v>
      </c>
    </row>
    <row r="114" spans="1:14" ht="15.75" customHeight="1" x14ac:dyDescent="0.25">
      <c r="A114" s="258" t="s">
        <v>122</v>
      </c>
      <c r="B114" s="301">
        <f>3634-52-3</f>
        <v>3579</v>
      </c>
      <c r="C114" s="8" t="s">
        <v>1093</v>
      </c>
      <c r="D114" s="145" t="s">
        <v>706</v>
      </c>
      <c r="E114" s="145" t="s">
        <v>356</v>
      </c>
      <c r="F114" s="147" t="s">
        <v>327</v>
      </c>
      <c r="G114" s="145" t="s">
        <v>328</v>
      </c>
      <c r="H114" s="145" t="s">
        <v>329</v>
      </c>
      <c r="I114" s="128" t="s">
        <v>330</v>
      </c>
      <c r="J114" s="145" t="s">
        <v>190</v>
      </c>
      <c r="K114" s="144">
        <v>2019</v>
      </c>
      <c r="L114" s="144" t="s">
        <v>24</v>
      </c>
      <c r="M114" s="209">
        <f t="shared" si="0"/>
        <v>3579</v>
      </c>
      <c r="N114" s="160">
        <v>44063</v>
      </c>
    </row>
    <row r="115" spans="1:14" ht="15.75" customHeight="1" x14ac:dyDescent="0.25">
      <c r="A115" s="258" t="s">
        <v>122</v>
      </c>
      <c r="B115" s="301">
        <f>615331-69489-1789</f>
        <v>544053</v>
      </c>
      <c r="C115" s="8" t="s">
        <v>1094</v>
      </c>
      <c r="D115" s="145" t="s">
        <v>706</v>
      </c>
      <c r="E115" s="145" t="s">
        <v>356</v>
      </c>
      <c r="F115" s="147" t="s">
        <v>327</v>
      </c>
      <c r="G115" s="145" t="s">
        <v>328</v>
      </c>
      <c r="H115" s="145" t="s">
        <v>329</v>
      </c>
      <c r="I115" s="128" t="s">
        <v>330</v>
      </c>
      <c r="J115" s="145" t="s">
        <v>190</v>
      </c>
      <c r="K115" s="144">
        <v>2019</v>
      </c>
      <c r="L115" s="144" t="s">
        <v>26</v>
      </c>
      <c r="M115" s="209">
        <f t="shared" si="0"/>
        <v>544053</v>
      </c>
      <c r="N115" s="160">
        <v>44063</v>
      </c>
    </row>
    <row r="116" spans="1:14" ht="15.75" customHeight="1" x14ac:dyDescent="0.25">
      <c r="A116" s="155" t="s">
        <v>122</v>
      </c>
      <c r="B116" s="183">
        <v>80476</v>
      </c>
      <c r="C116" s="14" t="s">
        <v>331</v>
      </c>
      <c r="D116" s="148" t="s">
        <v>704</v>
      </c>
      <c r="E116" s="148" t="s">
        <v>356</v>
      </c>
      <c r="F116" s="143" t="s">
        <v>327</v>
      </c>
      <c r="G116" s="148" t="s">
        <v>328</v>
      </c>
      <c r="H116" s="148" t="s">
        <v>329</v>
      </c>
      <c r="I116" s="63" t="s">
        <v>330</v>
      </c>
      <c r="J116" s="148" t="s">
        <v>190</v>
      </c>
      <c r="K116" s="151">
        <v>2019</v>
      </c>
      <c r="L116" s="151" t="s">
        <v>20</v>
      </c>
      <c r="M116" s="210">
        <f t="shared" si="0"/>
        <v>80476</v>
      </c>
      <c r="N116" s="164">
        <v>44063</v>
      </c>
    </row>
    <row r="117" spans="1:14" ht="15.75" customHeight="1" x14ac:dyDescent="0.25">
      <c r="A117" s="155" t="s">
        <v>122</v>
      </c>
      <c r="B117" s="183">
        <v>1508</v>
      </c>
      <c r="C117" s="14" t="s">
        <v>332</v>
      </c>
      <c r="D117" s="148" t="s">
        <v>704</v>
      </c>
      <c r="E117" s="148" t="s">
        <v>356</v>
      </c>
      <c r="F117" s="143" t="s">
        <v>327</v>
      </c>
      <c r="G117" s="148" t="s">
        <v>328</v>
      </c>
      <c r="H117" s="148" t="s">
        <v>329</v>
      </c>
      <c r="I117" s="63" t="s">
        <v>330</v>
      </c>
      <c r="J117" s="148" t="s">
        <v>190</v>
      </c>
      <c r="K117" s="151">
        <v>2019</v>
      </c>
      <c r="L117" s="151" t="s">
        <v>24</v>
      </c>
      <c r="M117" s="210">
        <f t="shared" si="0"/>
        <v>1508</v>
      </c>
      <c r="N117" s="164">
        <v>44063</v>
      </c>
    </row>
    <row r="118" spans="1:14" ht="15.75" customHeight="1" x14ac:dyDescent="0.25">
      <c r="A118" s="155" t="s">
        <v>122</v>
      </c>
      <c r="B118" s="183">
        <v>2483016</v>
      </c>
      <c r="C118" s="14" t="s">
        <v>333</v>
      </c>
      <c r="D118" s="148" t="s">
        <v>704</v>
      </c>
      <c r="E118" s="148" t="s">
        <v>356</v>
      </c>
      <c r="F118" s="143" t="s">
        <v>327</v>
      </c>
      <c r="G118" s="148" t="s">
        <v>328</v>
      </c>
      <c r="H118" s="148" t="s">
        <v>329</v>
      </c>
      <c r="I118" s="63" t="s">
        <v>330</v>
      </c>
      <c r="J118" s="148" t="s">
        <v>190</v>
      </c>
      <c r="K118" s="151">
        <v>2019</v>
      </c>
      <c r="L118" s="151" t="s">
        <v>26</v>
      </c>
      <c r="M118" s="210">
        <f t="shared" si="0"/>
        <v>2483016</v>
      </c>
      <c r="N118" s="164">
        <v>44063</v>
      </c>
    </row>
    <row r="119" spans="1:14" ht="15.75" customHeight="1" x14ac:dyDescent="0.25">
      <c r="A119" s="153" t="s">
        <v>122</v>
      </c>
      <c r="B119" s="182">
        <v>10006</v>
      </c>
      <c r="C119" s="8" t="s">
        <v>1095</v>
      </c>
      <c r="D119" s="145" t="s">
        <v>705</v>
      </c>
      <c r="E119" s="145" t="s">
        <v>356</v>
      </c>
      <c r="F119" s="147" t="s">
        <v>327</v>
      </c>
      <c r="G119" s="145" t="s">
        <v>328</v>
      </c>
      <c r="H119" s="145" t="s">
        <v>329</v>
      </c>
      <c r="I119" s="128" t="s">
        <v>330</v>
      </c>
      <c r="J119" s="145" t="s">
        <v>190</v>
      </c>
      <c r="K119" s="144">
        <v>2019</v>
      </c>
      <c r="L119" s="144" t="s">
        <v>24</v>
      </c>
      <c r="M119" s="209">
        <f t="shared" si="0"/>
        <v>10006</v>
      </c>
      <c r="N119" s="160">
        <v>44063</v>
      </c>
    </row>
    <row r="120" spans="1:14" ht="15.75" customHeight="1" x14ac:dyDescent="0.25">
      <c r="A120" s="153" t="s">
        <v>122</v>
      </c>
      <c r="B120" s="182">
        <v>2362416</v>
      </c>
      <c r="C120" s="8" t="s">
        <v>1096</v>
      </c>
      <c r="D120" s="145" t="s">
        <v>705</v>
      </c>
      <c r="E120" s="145" t="s">
        <v>356</v>
      </c>
      <c r="F120" s="147" t="s">
        <v>327</v>
      </c>
      <c r="G120" s="145" t="s">
        <v>328</v>
      </c>
      <c r="H120" s="145" t="s">
        <v>329</v>
      </c>
      <c r="I120" s="128" t="s">
        <v>330</v>
      </c>
      <c r="J120" s="145" t="s">
        <v>190</v>
      </c>
      <c r="K120" s="144">
        <v>2019</v>
      </c>
      <c r="L120" s="144" t="s">
        <v>26</v>
      </c>
      <c r="M120" s="209">
        <f t="shared" si="0"/>
        <v>2362416</v>
      </c>
      <c r="N120" s="160">
        <v>44063</v>
      </c>
    </row>
    <row r="121" spans="1:14" ht="15.75" customHeight="1" x14ac:dyDescent="0.25">
      <c r="A121" s="155" t="s">
        <v>122</v>
      </c>
      <c r="B121" s="178">
        <v>26</v>
      </c>
      <c r="C121" s="14" t="s">
        <v>1098</v>
      </c>
      <c r="D121" s="148" t="s">
        <v>340</v>
      </c>
      <c r="E121" s="148" t="s">
        <v>357</v>
      </c>
      <c r="F121" s="143" t="s">
        <v>339</v>
      </c>
      <c r="G121" s="148" t="s">
        <v>341</v>
      </c>
      <c r="H121" s="148" t="s">
        <v>342</v>
      </c>
      <c r="I121" s="184" t="s">
        <v>343</v>
      </c>
      <c r="J121" s="148" t="s">
        <v>141</v>
      </c>
      <c r="K121" s="151">
        <v>2019</v>
      </c>
      <c r="L121" s="151" t="s">
        <v>20</v>
      </c>
      <c r="M121" s="210">
        <f t="shared" si="0"/>
        <v>26</v>
      </c>
      <c r="N121" s="164">
        <v>44092</v>
      </c>
    </row>
    <row r="122" spans="1:14" ht="15.75" customHeight="1" x14ac:dyDescent="0.25">
      <c r="A122" s="155" t="s">
        <v>122</v>
      </c>
      <c r="B122" s="178">
        <v>3</v>
      </c>
      <c r="C122" s="14" t="s">
        <v>1097</v>
      </c>
      <c r="D122" s="148" t="s">
        <v>340</v>
      </c>
      <c r="E122" s="148" t="s">
        <v>357</v>
      </c>
      <c r="F122" s="143" t="s">
        <v>339</v>
      </c>
      <c r="G122" s="148" t="s">
        <v>341</v>
      </c>
      <c r="H122" s="148" t="s">
        <v>342</v>
      </c>
      <c r="I122" s="184" t="s">
        <v>343</v>
      </c>
      <c r="J122" s="148" t="s">
        <v>141</v>
      </c>
      <c r="K122" s="151">
        <v>2019</v>
      </c>
      <c r="L122" s="151" t="s">
        <v>24</v>
      </c>
      <c r="M122" s="210">
        <v>3</v>
      </c>
      <c r="N122" s="164">
        <v>44092</v>
      </c>
    </row>
    <row r="123" spans="1:14" ht="15.75" customHeight="1" x14ac:dyDescent="0.25">
      <c r="A123" s="153" t="s">
        <v>122</v>
      </c>
      <c r="B123" s="179">
        <v>164</v>
      </c>
      <c r="C123" s="8" t="s">
        <v>1099</v>
      </c>
      <c r="D123" s="145" t="s">
        <v>348</v>
      </c>
      <c r="E123" s="145" t="s">
        <v>357</v>
      </c>
      <c r="F123" s="147" t="s">
        <v>344</v>
      </c>
      <c r="G123" s="145" t="s">
        <v>345</v>
      </c>
      <c r="H123" s="145" t="s">
        <v>346</v>
      </c>
      <c r="I123" s="185" t="s">
        <v>347</v>
      </c>
      <c r="J123" s="145" t="s">
        <v>217</v>
      </c>
      <c r="K123" s="144">
        <v>2019</v>
      </c>
      <c r="L123" s="144" t="s">
        <v>20</v>
      </c>
      <c r="M123" s="209">
        <v>164</v>
      </c>
      <c r="N123" s="160">
        <v>44141</v>
      </c>
    </row>
    <row r="124" spans="1:14" s="137" customFormat="1" ht="15.75" customHeight="1" thickBot="1" x14ac:dyDescent="0.3">
      <c r="A124" s="199" t="s">
        <v>122</v>
      </c>
      <c r="B124" s="200">
        <v>12</v>
      </c>
      <c r="C124" s="137" t="s">
        <v>1100</v>
      </c>
      <c r="D124" s="201" t="s">
        <v>348</v>
      </c>
      <c r="E124" s="201" t="s">
        <v>357</v>
      </c>
      <c r="F124" s="202" t="s">
        <v>344</v>
      </c>
      <c r="G124" s="201" t="s">
        <v>345</v>
      </c>
      <c r="H124" s="201" t="s">
        <v>346</v>
      </c>
      <c r="I124" s="203" t="s">
        <v>347</v>
      </c>
      <c r="J124" s="201" t="s">
        <v>217</v>
      </c>
      <c r="K124" s="204">
        <v>2019</v>
      </c>
      <c r="L124" s="204" t="s">
        <v>24</v>
      </c>
      <c r="M124" s="207">
        <v>12</v>
      </c>
      <c r="N124" s="205">
        <v>44141</v>
      </c>
    </row>
    <row r="125" spans="1:14" ht="15.75" customHeight="1" x14ac:dyDescent="0.25">
      <c r="A125" s="155" t="s">
        <v>122</v>
      </c>
      <c r="B125" s="178">
        <v>38</v>
      </c>
      <c r="C125" s="13" t="s">
        <v>359</v>
      </c>
      <c r="D125" s="16" t="s">
        <v>276</v>
      </c>
      <c r="E125" s="148" t="s">
        <v>357</v>
      </c>
      <c r="F125" s="126" t="s">
        <v>277</v>
      </c>
      <c r="G125" s="14" t="s">
        <v>270</v>
      </c>
      <c r="H125" s="14" t="s">
        <v>271</v>
      </c>
      <c r="I125" s="63" t="s">
        <v>272</v>
      </c>
      <c r="J125" s="13" t="s">
        <v>363</v>
      </c>
      <c r="K125" s="126">
        <v>2020</v>
      </c>
      <c r="L125" s="14" t="s">
        <v>20</v>
      </c>
      <c r="M125" s="210">
        <v>38</v>
      </c>
      <c r="N125" s="164">
        <v>44223</v>
      </c>
    </row>
    <row r="126" spans="1:14" ht="15.75" customHeight="1" x14ac:dyDescent="0.25">
      <c r="A126" s="155" t="s">
        <v>122</v>
      </c>
      <c r="B126" s="178">
        <v>7</v>
      </c>
      <c r="C126" s="13" t="s">
        <v>360</v>
      </c>
      <c r="D126" s="16" t="s">
        <v>276</v>
      </c>
      <c r="E126" s="148" t="s">
        <v>357</v>
      </c>
      <c r="F126" s="126" t="s">
        <v>277</v>
      </c>
      <c r="G126" s="14" t="s">
        <v>270</v>
      </c>
      <c r="H126" s="14" t="s">
        <v>271</v>
      </c>
      <c r="I126" s="63" t="s">
        <v>272</v>
      </c>
      <c r="J126" s="13" t="s">
        <v>363</v>
      </c>
      <c r="K126" s="126">
        <v>2020</v>
      </c>
      <c r="L126" s="14" t="s">
        <v>24</v>
      </c>
      <c r="M126" s="210">
        <v>7</v>
      </c>
      <c r="N126" s="164">
        <v>44223</v>
      </c>
    </row>
    <row r="127" spans="1:14" ht="15.75" customHeight="1" x14ac:dyDescent="0.25">
      <c r="A127" s="153" t="s">
        <v>122</v>
      </c>
      <c r="B127" s="179">
        <v>11</v>
      </c>
      <c r="C127" s="161" t="s">
        <v>361</v>
      </c>
      <c r="D127" s="10" t="s">
        <v>362</v>
      </c>
      <c r="E127" s="145" t="s">
        <v>357</v>
      </c>
      <c r="F127" t="s">
        <v>269</v>
      </c>
      <c r="G127" s="8" t="s">
        <v>270</v>
      </c>
      <c r="H127" s="8" t="s">
        <v>271</v>
      </c>
      <c r="I127" s="128" t="s">
        <v>272</v>
      </c>
      <c r="J127" s="12" t="s">
        <v>363</v>
      </c>
      <c r="K127">
        <v>2020</v>
      </c>
      <c r="L127" s="8" t="s">
        <v>20</v>
      </c>
      <c r="M127" s="209">
        <v>11</v>
      </c>
      <c r="N127" s="160">
        <v>44223</v>
      </c>
    </row>
    <row r="128" spans="1:14" ht="15.75" customHeight="1" x14ac:dyDescent="0.25">
      <c r="A128" s="155" t="s">
        <v>122</v>
      </c>
      <c r="B128" s="178">
        <v>2692</v>
      </c>
      <c r="C128" s="13" t="s">
        <v>367</v>
      </c>
      <c r="D128" s="16" t="s">
        <v>370</v>
      </c>
      <c r="E128" s="148" t="s">
        <v>356</v>
      </c>
      <c r="F128" s="16" t="s">
        <v>149</v>
      </c>
      <c r="G128" s="14" t="s">
        <v>150</v>
      </c>
      <c r="H128" s="14" t="s">
        <v>151</v>
      </c>
      <c r="I128" s="184" t="s">
        <v>152</v>
      </c>
      <c r="J128" s="13" t="s">
        <v>153</v>
      </c>
      <c r="K128" s="126">
        <v>2020</v>
      </c>
      <c r="L128" s="14" t="s">
        <v>20</v>
      </c>
      <c r="M128" s="210">
        <v>2692</v>
      </c>
      <c r="N128" s="164">
        <v>44223</v>
      </c>
    </row>
    <row r="129" spans="1:14" ht="15.75" customHeight="1" x14ac:dyDescent="0.25">
      <c r="A129" s="155" t="s">
        <v>122</v>
      </c>
      <c r="B129" s="178">
        <v>529</v>
      </c>
      <c r="C129" s="13" t="s">
        <v>368</v>
      </c>
      <c r="D129" s="16" t="s">
        <v>370</v>
      </c>
      <c r="E129" s="148" t="s">
        <v>356</v>
      </c>
      <c r="F129" s="16" t="s">
        <v>149</v>
      </c>
      <c r="G129" s="14" t="s">
        <v>150</v>
      </c>
      <c r="H129" s="14" t="s">
        <v>151</v>
      </c>
      <c r="I129" s="184" t="s">
        <v>152</v>
      </c>
      <c r="J129" s="13" t="s">
        <v>153</v>
      </c>
      <c r="K129" s="126">
        <v>2020</v>
      </c>
      <c r="L129" s="14" t="s">
        <v>24</v>
      </c>
      <c r="M129" s="210">
        <v>529</v>
      </c>
      <c r="N129" s="164">
        <v>44223</v>
      </c>
    </row>
    <row r="130" spans="1:14" ht="15.75" customHeight="1" x14ac:dyDescent="0.25">
      <c r="A130" s="155" t="s">
        <v>122</v>
      </c>
      <c r="B130" s="178">
        <v>78425</v>
      </c>
      <c r="C130" s="13" t="s">
        <v>369</v>
      </c>
      <c r="D130" s="16" t="s">
        <v>370</v>
      </c>
      <c r="E130" s="148" t="s">
        <v>356</v>
      </c>
      <c r="F130" s="16" t="s">
        <v>149</v>
      </c>
      <c r="G130" s="14" t="s">
        <v>150</v>
      </c>
      <c r="H130" s="14" t="s">
        <v>151</v>
      </c>
      <c r="I130" s="184" t="s">
        <v>152</v>
      </c>
      <c r="J130" s="13" t="s">
        <v>153</v>
      </c>
      <c r="K130" s="126">
        <v>2020</v>
      </c>
      <c r="L130" s="14" t="s">
        <v>26</v>
      </c>
      <c r="M130" s="210">
        <v>78425</v>
      </c>
      <c r="N130" s="164">
        <v>44223</v>
      </c>
    </row>
    <row r="131" spans="1:14" ht="15.75" customHeight="1" x14ac:dyDescent="0.25">
      <c r="A131" s="258" t="s">
        <v>122</v>
      </c>
      <c r="B131" s="259">
        <f>25276-8144</f>
        <v>17132</v>
      </c>
      <c r="C131" s="12" t="s">
        <v>864</v>
      </c>
      <c r="D131" s="10" t="s">
        <v>371</v>
      </c>
      <c r="E131" s="145" t="s">
        <v>356</v>
      </c>
      <c r="F131" s="10" t="s">
        <v>149</v>
      </c>
      <c r="G131" s="8" t="s">
        <v>150</v>
      </c>
      <c r="H131" s="8" t="s">
        <v>151</v>
      </c>
      <c r="I131" s="185" t="s">
        <v>152</v>
      </c>
      <c r="J131" s="12" t="s">
        <v>158</v>
      </c>
      <c r="K131">
        <v>2020</v>
      </c>
      <c r="L131" s="8" t="s">
        <v>20</v>
      </c>
      <c r="M131" s="209">
        <v>25276</v>
      </c>
      <c r="N131" s="160">
        <v>44223</v>
      </c>
    </row>
    <row r="132" spans="1:14" ht="15.75" customHeight="1" x14ac:dyDescent="0.25">
      <c r="A132" s="258" t="s">
        <v>122</v>
      </c>
      <c r="B132" s="259">
        <f>4533-2023</f>
        <v>2510</v>
      </c>
      <c r="C132" s="12" t="s">
        <v>865</v>
      </c>
      <c r="D132" s="10" t="s">
        <v>371</v>
      </c>
      <c r="E132" s="145" t="s">
        <v>356</v>
      </c>
      <c r="F132" s="10" t="s">
        <v>149</v>
      </c>
      <c r="G132" s="8" t="s">
        <v>150</v>
      </c>
      <c r="H132" s="8" t="s">
        <v>151</v>
      </c>
      <c r="I132" s="185" t="s">
        <v>152</v>
      </c>
      <c r="J132" s="12" t="s">
        <v>158</v>
      </c>
      <c r="K132">
        <v>2020</v>
      </c>
      <c r="L132" s="8" t="s">
        <v>24</v>
      </c>
      <c r="M132" s="209">
        <v>4533</v>
      </c>
      <c r="N132" s="160">
        <v>44223</v>
      </c>
    </row>
    <row r="133" spans="1:14" ht="15.75" customHeight="1" x14ac:dyDescent="0.25">
      <c r="A133" s="258" t="s">
        <v>122</v>
      </c>
      <c r="B133" s="259">
        <f>939071-910740</f>
        <v>28331</v>
      </c>
      <c r="C133" s="12" t="s">
        <v>866</v>
      </c>
      <c r="D133" s="10" t="s">
        <v>371</v>
      </c>
      <c r="E133" s="145" t="s">
        <v>356</v>
      </c>
      <c r="F133" s="10" t="s">
        <v>149</v>
      </c>
      <c r="G133" s="8" t="s">
        <v>150</v>
      </c>
      <c r="H133" s="8" t="s">
        <v>151</v>
      </c>
      <c r="I133" s="185" t="s">
        <v>152</v>
      </c>
      <c r="J133" s="12" t="s">
        <v>158</v>
      </c>
      <c r="K133">
        <v>2020</v>
      </c>
      <c r="L133" s="8" t="s">
        <v>26</v>
      </c>
      <c r="M133" s="209">
        <v>939071</v>
      </c>
      <c r="N133" s="160">
        <v>44223</v>
      </c>
    </row>
    <row r="134" spans="1:14" ht="15.75" customHeight="1" x14ac:dyDescent="0.25">
      <c r="A134" s="155" t="s">
        <v>122</v>
      </c>
      <c r="B134" s="178">
        <v>31096</v>
      </c>
      <c r="C134" s="13" t="s">
        <v>372</v>
      </c>
      <c r="D134" s="16" t="s">
        <v>373</v>
      </c>
      <c r="E134" s="148" t="s">
        <v>356</v>
      </c>
      <c r="F134" s="148" t="s">
        <v>229</v>
      </c>
      <c r="G134" s="14" t="s">
        <v>230</v>
      </c>
      <c r="H134" s="14" t="s">
        <v>231</v>
      </c>
      <c r="I134" s="184" t="s">
        <v>232</v>
      </c>
      <c r="J134" s="13" t="s">
        <v>45</v>
      </c>
      <c r="K134" s="126">
        <v>2020</v>
      </c>
      <c r="L134" s="14" t="s">
        <v>20</v>
      </c>
      <c r="M134" s="249">
        <v>31096</v>
      </c>
      <c r="N134" s="164">
        <v>44246</v>
      </c>
    </row>
    <row r="135" spans="1:14" ht="15.75" customHeight="1" x14ac:dyDescent="0.25">
      <c r="A135" s="155" t="s">
        <v>122</v>
      </c>
      <c r="B135" s="178">
        <v>4194</v>
      </c>
      <c r="C135" s="13" t="s">
        <v>374</v>
      </c>
      <c r="D135" s="16" t="s">
        <v>373</v>
      </c>
      <c r="E135" s="148" t="s">
        <v>356</v>
      </c>
      <c r="F135" s="148" t="s">
        <v>229</v>
      </c>
      <c r="G135" s="14" t="s">
        <v>230</v>
      </c>
      <c r="H135" s="14" t="s">
        <v>231</v>
      </c>
      <c r="I135" s="184" t="s">
        <v>232</v>
      </c>
      <c r="J135" s="13" t="s">
        <v>45</v>
      </c>
      <c r="K135" s="126">
        <v>2020</v>
      </c>
      <c r="L135" s="14" t="s">
        <v>24</v>
      </c>
      <c r="M135" s="249">
        <v>4194</v>
      </c>
      <c r="N135" s="164">
        <v>44246</v>
      </c>
    </row>
    <row r="136" spans="1:14" ht="15.75" customHeight="1" x14ac:dyDescent="0.25">
      <c r="A136" s="155" t="s">
        <v>122</v>
      </c>
      <c r="B136" s="178">
        <v>719858</v>
      </c>
      <c r="C136" s="13" t="s">
        <v>375</v>
      </c>
      <c r="D136" s="16" t="s">
        <v>373</v>
      </c>
      <c r="E136" s="148" t="s">
        <v>356</v>
      </c>
      <c r="F136" s="148" t="s">
        <v>229</v>
      </c>
      <c r="G136" s="14" t="s">
        <v>230</v>
      </c>
      <c r="H136" s="14" t="s">
        <v>231</v>
      </c>
      <c r="I136" s="184" t="s">
        <v>232</v>
      </c>
      <c r="J136" s="13" t="s">
        <v>45</v>
      </c>
      <c r="K136" s="126">
        <v>2020</v>
      </c>
      <c r="L136" s="14" t="s">
        <v>26</v>
      </c>
      <c r="M136" s="249">
        <v>719858</v>
      </c>
      <c r="N136" s="164">
        <v>44246</v>
      </c>
    </row>
    <row r="137" spans="1:14" ht="15.75" customHeight="1" x14ac:dyDescent="0.25">
      <c r="A137" s="258" t="s">
        <v>122</v>
      </c>
      <c r="B137" s="259">
        <f>55815-112</f>
        <v>55703</v>
      </c>
      <c r="C137" s="12" t="s">
        <v>870</v>
      </c>
      <c r="D137" s="10" t="s">
        <v>376</v>
      </c>
      <c r="E137" s="145" t="s">
        <v>356</v>
      </c>
      <c r="F137" s="145" t="s">
        <v>229</v>
      </c>
      <c r="G137" s="8" t="s">
        <v>230</v>
      </c>
      <c r="H137" s="8" t="s">
        <v>231</v>
      </c>
      <c r="I137" s="185" t="s">
        <v>232</v>
      </c>
      <c r="J137" s="12" t="s">
        <v>32</v>
      </c>
      <c r="K137">
        <v>2020</v>
      </c>
      <c r="L137" s="8" t="s">
        <v>20</v>
      </c>
      <c r="M137" s="248">
        <v>55815</v>
      </c>
      <c r="N137" s="160">
        <v>44246</v>
      </c>
    </row>
    <row r="138" spans="1:14" ht="15.75" customHeight="1" x14ac:dyDescent="0.25">
      <c r="A138" s="258" t="s">
        <v>122</v>
      </c>
      <c r="B138" s="259">
        <f>7727-28</f>
        <v>7699</v>
      </c>
      <c r="C138" s="12" t="s">
        <v>871</v>
      </c>
      <c r="D138" s="10" t="s">
        <v>376</v>
      </c>
      <c r="E138" s="145" t="s">
        <v>356</v>
      </c>
      <c r="F138" s="145" t="s">
        <v>229</v>
      </c>
      <c r="G138" s="8" t="s">
        <v>230</v>
      </c>
      <c r="H138" s="8" t="s">
        <v>231</v>
      </c>
      <c r="I138" s="185" t="s">
        <v>232</v>
      </c>
      <c r="J138" s="12" t="s">
        <v>32</v>
      </c>
      <c r="K138">
        <v>2020</v>
      </c>
      <c r="L138" s="8" t="s">
        <v>24</v>
      </c>
      <c r="M138" s="248">
        <v>7727</v>
      </c>
      <c r="N138" s="160">
        <v>44246</v>
      </c>
    </row>
    <row r="139" spans="1:14" ht="15.75" customHeight="1" x14ac:dyDescent="0.25">
      <c r="A139" s="258" t="s">
        <v>122</v>
      </c>
      <c r="B139" s="259">
        <f>957962-14000</f>
        <v>943962</v>
      </c>
      <c r="C139" s="12" t="s">
        <v>872</v>
      </c>
      <c r="D139" s="10" t="s">
        <v>376</v>
      </c>
      <c r="E139" s="145" t="s">
        <v>356</v>
      </c>
      <c r="F139" s="145" t="s">
        <v>229</v>
      </c>
      <c r="G139" s="8" t="s">
        <v>230</v>
      </c>
      <c r="H139" s="8" t="s">
        <v>231</v>
      </c>
      <c r="I139" s="185" t="s">
        <v>232</v>
      </c>
      <c r="J139" s="12" t="s">
        <v>32</v>
      </c>
      <c r="K139">
        <v>2020</v>
      </c>
      <c r="L139" s="8" t="s">
        <v>26</v>
      </c>
      <c r="M139" s="248">
        <v>957962</v>
      </c>
      <c r="N139" s="160">
        <v>44246</v>
      </c>
    </row>
    <row r="140" spans="1:14" ht="15.75" customHeight="1" x14ac:dyDescent="0.25">
      <c r="A140" s="155" t="s">
        <v>122</v>
      </c>
      <c r="B140" s="178">
        <v>2364</v>
      </c>
      <c r="C140" s="13" t="s">
        <v>377</v>
      </c>
      <c r="D140" s="16" t="s">
        <v>378</v>
      </c>
      <c r="E140" s="148" t="s">
        <v>356</v>
      </c>
      <c r="F140" s="148" t="s">
        <v>229</v>
      </c>
      <c r="G140" s="14" t="s">
        <v>230</v>
      </c>
      <c r="H140" s="14" t="s">
        <v>231</v>
      </c>
      <c r="I140" s="184" t="s">
        <v>232</v>
      </c>
      <c r="J140" s="13" t="s">
        <v>61</v>
      </c>
      <c r="K140" s="126">
        <v>2020</v>
      </c>
      <c r="L140" s="14" t="s">
        <v>20</v>
      </c>
      <c r="M140" s="249">
        <v>2364</v>
      </c>
      <c r="N140" s="164">
        <v>44246</v>
      </c>
    </row>
    <row r="141" spans="1:14" ht="15.75" customHeight="1" x14ac:dyDescent="0.25">
      <c r="A141" s="155" t="s">
        <v>122</v>
      </c>
      <c r="B141" s="178">
        <v>805</v>
      </c>
      <c r="C141" s="13" t="s">
        <v>379</v>
      </c>
      <c r="D141" s="16" t="s">
        <v>378</v>
      </c>
      <c r="E141" s="148" t="s">
        <v>356</v>
      </c>
      <c r="F141" s="148" t="s">
        <v>229</v>
      </c>
      <c r="G141" s="14" t="s">
        <v>230</v>
      </c>
      <c r="H141" s="14" t="s">
        <v>231</v>
      </c>
      <c r="I141" s="184" t="s">
        <v>232</v>
      </c>
      <c r="J141" s="13" t="s">
        <v>61</v>
      </c>
      <c r="K141" s="126">
        <v>2020</v>
      </c>
      <c r="L141" s="14" t="s">
        <v>24</v>
      </c>
      <c r="M141" s="249">
        <v>805</v>
      </c>
      <c r="N141" s="164">
        <v>44246</v>
      </c>
    </row>
    <row r="142" spans="1:14" ht="15.75" customHeight="1" x14ac:dyDescent="0.25">
      <c r="A142" s="155" t="s">
        <v>122</v>
      </c>
      <c r="B142" s="178">
        <v>128602</v>
      </c>
      <c r="C142" s="13" t="s">
        <v>380</v>
      </c>
      <c r="D142" s="16" t="s">
        <v>378</v>
      </c>
      <c r="E142" s="148" t="s">
        <v>356</v>
      </c>
      <c r="F142" s="148" t="s">
        <v>229</v>
      </c>
      <c r="G142" s="14" t="s">
        <v>230</v>
      </c>
      <c r="H142" s="14" t="s">
        <v>231</v>
      </c>
      <c r="I142" s="184" t="s">
        <v>232</v>
      </c>
      <c r="J142" s="13" t="s">
        <v>61</v>
      </c>
      <c r="K142" s="126">
        <v>2020</v>
      </c>
      <c r="L142" s="14" t="s">
        <v>26</v>
      </c>
      <c r="M142" s="249">
        <v>128602</v>
      </c>
      <c r="N142" s="164">
        <v>44246</v>
      </c>
    </row>
    <row r="143" spans="1:14" ht="15.75" customHeight="1" x14ac:dyDescent="0.25">
      <c r="A143" s="153" t="s">
        <v>122</v>
      </c>
      <c r="B143" s="179">
        <v>16573</v>
      </c>
      <c r="C143" s="161" t="s">
        <v>848</v>
      </c>
      <c r="D143" s="10" t="s">
        <v>381</v>
      </c>
      <c r="E143" s="145" t="s">
        <v>356</v>
      </c>
      <c r="F143" s="145" t="s">
        <v>229</v>
      </c>
      <c r="G143" s="8" t="s">
        <v>230</v>
      </c>
      <c r="H143" s="8" t="s">
        <v>231</v>
      </c>
      <c r="I143" s="185" t="s">
        <v>232</v>
      </c>
      <c r="J143" s="12" t="s">
        <v>61</v>
      </c>
      <c r="K143">
        <v>2020</v>
      </c>
      <c r="L143" s="8" t="s">
        <v>20</v>
      </c>
      <c r="M143" s="248">
        <v>16573</v>
      </c>
      <c r="N143" s="160">
        <v>44246</v>
      </c>
    </row>
    <row r="144" spans="1:14" ht="15.75" customHeight="1" x14ac:dyDescent="0.25">
      <c r="A144" s="153" t="s">
        <v>122</v>
      </c>
      <c r="B144" s="179">
        <v>2223</v>
      </c>
      <c r="C144" s="161" t="s">
        <v>849</v>
      </c>
      <c r="D144" s="10" t="s">
        <v>381</v>
      </c>
      <c r="E144" s="145" t="s">
        <v>356</v>
      </c>
      <c r="F144" s="145" t="s">
        <v>229</v>
      </c>
      <c r="G144" s="8" t="s">
        <v>230</v>
      </c>
      <c r="H144" s="8" t="s">
        <v>231</v>
      </c>
      <c r="I144" s="185" t="s">
        <v>232</v>
      </c>
      <c r="J144" s="12" t="s">
        <v>61</v>
      </c>
      <c r="K144">
        <v>2020</v>
      </c>
      <c r="L144" s="8" t="s">
        <v>24</v>
      </c>
      <c r="M144" s="248">
        <v>2223</v>
      </c>
      <c r="N144" s="160">
        <v>44246</v>
      </c>
    </row>
    <row r="145" spans="1:14" ht="15.75" customHeight="1" x14ac:dyDescent="0.25">
      <c r="A145" s="153" t="s">
        <v>122</v>
      </c>
      <c r="B145" s="179">
        <v>517814</v>
      </c>
      <c r="C145" s="161" t="s">
        <v>850</v>
      </c>
      <c r="D145" s="10" t="s">
        <v>381</v>
      </c>
      <c r="E145" s="145" t="s">
        <v>356</v>
      </c>
      <c r="F145" s="145" t="s">
        <v>229</v>
      </c>
      <c r="G145" s="8" t="s">
        <v>230</v>
      </c>
      <c r="H145" s="8" t="s">
        <v>231</v>
      </c>
      <c r="I145" s="185" t="s">
        <v>232</v>
      </c>
      <c r="J145" s="12" t="s">
        <v>61</v>
      </c>
      <c r="K145">
        <v>2020</v>
      </c>
      <c r="L145" s="8" t="s">
        <v>26</v>
      </c>
      <c r="M145" s="248">
        <v>517814</v>
      </c>
      <c r="N145" s="160">
        <v>44246</v>
      </c>
    </row>
    <row r="146" spans="1:14" ht="15.75" customHeight="1" x14ac:dyDescent="0.25">
      <c r="A146" s="155" t="s">
        <v>122</v>
      </c>
      <c r="B146" s="178">
        <v>19832</v>
      </c>
      <c r="C146" s="13" t="s">
        <v>382</v>
      </c>
      <c r="D146" s="16" t="s">
        <v>384</v>
      </c>
      <c r="E146" s="148" t="s">
        <v>356</v>
      </c>
      <c r="F146" s="148" t="s">
        <v>229</v>
      </c>
      <c r="G146" s="14" t="s">
        <v>230</v>
      </c>
      <c r="H146" s="14" t="s">
        <v>231</v>
      </c>
      <c r="I146" s="184" t="s">
        <v>232</v>
      </c>
      <c r="J146" s="126" t="s">
        <v>49</v>
      </c>
      <c r="K146" s="126">
        <v>2020</v>
      </c>
      <c r="L146" s="14" t="s">
        <v>20</v>
      </c>
      <c r="M146" s="249">
        <v>19832</v>
      </c>
      <c r="N146" s="164">
        <v>44246</v>
      </c>
    </row>
    <row r="147" spans="1:14" ht="15.75" customHeight="1" x14ac:dyDescent="0.25">
      <c r="A147" s="155" t="s">
        <v>122</v>
      </c>
      <c r="B147" s="178">
        <v>3034</v>
      </c>
      <c r="C147" s="13" t="s">
        <v>383</v>
      </c>
      <c r="D147" s="16" t="s">
        <v>384</v>
      </c>
      <c r="E147" s="148" t="s">
        <v>356</v>
      </c>
      <c r="F147" s="148" t="s">
        <v>229</v>
      </c>
      <c r="G147" s="14" t="s">
        <v>230</v>
      </c>
      <c r="H147" s="14" t="s">
        <v>231</v>
      </c>
      <c r="I147" s="184" t="s">
        <v>232</v>
      </c>
      <c r="J147" s="126" t="s">
        <v>49</v>
      </c>
      <c r="K147" s="126">
        <v>2020</v>
      </c>
      <c r="L147" s="14" t="s">
        <v>24</v>
      </c>
      <c r="M147" s="249">
        <v>3034</v>
      </c>
      <c r="N147" s="164">
        <v>44246</v>
      </c>
    </row>
    <row r="148" spans="1:14" ht="15.75" customHeight="1" x14ac:dyDescent="0.25">
      <c r="A148" s="155" t="s">
        <v>122</v>
      </c>
      <c r="B148" s="178">
        <v>396508</v>
      </c>
      <c r="C148" s="13" t="s">
        <v>387</v>
      </c>
      <c r="D148" s="16" t="s">
        <v>384</v>
      </c>
      <c r="E148" s="148" t="s">
        <v>356</v>
      </c>
      <c r="F148" s="148" t="s">
        <v>229</v>
      </c>
      <c r="G148" s="14" t="s">
        <v>230</v>
      </c>
      <c r="H148" s="14" t="s">
        <v>231</v>
      </c>
      <c r="I148" s="184" t="s">
        <v>232</v>
      </c>
      <c r="J148" s="126" t="s">
        <v>49</v>
      </c>
      <c r="K148" s="126">
        <v>2020</v>
      </c>
      <c r="L148" s="14" t="s">
        <v>26</v>
      </c>
      <c r="M148" s="249">
        <v>396508</v>
      </c>
      <c r="N148" s="164">
        <v>44246</v>
      </c>
    </row>
    <row r="149" spans="1:14" ht="15.75" customHeight="1" x14ac:dyDescent="0.25">
      <c r="A149" s="153" t="s">
        <v>122</v>
      </c>
      <c r="B149" s="179">
        <v>6250</v>
      </c>
      <c r="C149" s="12" t="s">
        <v>386</v>
      </c>
      <c r="D149" s="10" t="s">
        <v>385</v>
      </c>
      <c r="E149" s="145" t="s">
        <v>356</v>
      </c>
      <c r="F149" s="145" t="s">
        <v>229</v>
      </c>
      <c r="G149" s="8" t="s">
        <v>230</v>
      </c>
      <c r="H149" s="8" t="s">
        <v>231</v>
      </c>
      <c r="I149" s="185" t="s">
        <v>232</v>
      </c>
      <c r="J149" t="s">
        <v>58</v>
      </c>
      <c r="K149">
        <v>2020</v>
      </c>
      <c r="L149" s="8" t="s">
        <v>20</v>
      </c>
      <c r="M149" s="248">
        <v>6250</v>
      </c>
      <c r="N149" s="160">
        <v>44246</v>
      </c>
    </row>
    <row r="150" spans="1:14" ht="15.75" customHeight="1" x14ac:dyDescent="0.25">
      <c r="A150" s="153" t="s">
        <v>122</v>
      </c>
      <c r="B150" s="179">
        <v>807</v>
      </c>
      <c r="C150" s="12" t="s">
        <v>388</v>
      </c>
      <c r="D150" s="10" t="s">
        <v>385</v>
      </c>
      <c r="E150" s="145" t="s">
        <v>356</v>
      </c>
      <c r="F150" s="145" t="s">
        <v>229</v>
      </c>
      <c r="G150" s="8" t="s">
        <v>230</v>
      </c>
      <c r="H150" s="8" t="s">
        <v>231</v>
      </c>
      <c r="I150" s="185" t="s">
        <v>232</v>
      </c>
      <c r="J150" t="s">
        <v>58</v>
      </c>
      <c r="K150">
        <v>2020</v>
      </c>
      <c r="L150" s="8" t="s">
        <v>24</v>
      </c>
      <c r="M150" s="248">
        <v>807</v>
      </c>
      <c r="N150" s="160">
        <v>44246</v>
      </c>
    </row>
    <row r="151" spans="1:14" ht="15.75" customHeight="1" x14ac:dyDescent="0.25">
      <c r="A151" s="153" t="s">
        <v>122</v>
      </c>
      <c r="B151" s="179">
        <v>102782</v>
      </c>
      <c r="C151" s="12" t="s">
        <v>389</v>
      </c>
      <c r="D151" s="10" t="s">
        <v>385</v>
      </c>
      <c r="E151" s="145" t="s">
        <v>356</v>
      </c>
      <c r="F151" s="145" t="s">
        <v>229</v>
      </c>
      <c r="G151" s="8" t="s">
        <v>230</v>
      </c>
      <c r="H151" s="8" t="s">
        <v>231</v>
      </c>
      <c r="I151" s="185" t="s">
        <v>232</v>
      </c>
      <c r="J151" t="s">
        <v>58</v>
      </c>
      <c r="K151">
        <v>2020</v>
      </c>
      <c r="L151" s="8" t="s">
        <v>26</v>
      </c>
      <c r="M151" s="248">
        <v>102782</v>
      </c>
      <c r="N151" s="160">
        <v>44246</v>
      </c>
    </row>
    <row r="152" spans="1:14" ht="15.75" customHeight="1" x14ac:dyDescent="0.25">
      <c r="A152" s="155" t="s">
        <v>122</v>
      </c>
      <c r="B152" s="178">
        <v>1837</v>
      </c>
      <c r="C152" s="13" t="s">
        <v>390</v>
      </c>
      <c r="D152" s="16" t="s">
        <v>393</v>
      </c>
      <c r="E152" s="148" t="s">
        <v>356</v>
      </c>
      <c r="F152" s="148" t="s">
        <v>327</v>
      </c>
      <c r="G152" s="14" t="s">
        <v>328</v>
      </c>
      <c r="H152" s="14" t="s">
        <v>329</v>
      </c>
      <c r="I152" s="184" t="s">
        <v>330</v>
      </c>
      <c r="J152" s="14" t="s">
        <v>190</v>
      </c>
      <c r="K152" s="126">
        <v>2020</v>
      </c>
      <c r="L152" s="14" t="s">
        <v>20</v>
      </c>
      <c r="M152" s="249">
        <v>1837</v>
      </c>
      <c r="N152" s="164">
        <v>44252</v>
      </c>
    </row>
    <row r="153" spans="1:14" ht="15.75" customHeight="1" x14ac:dyDescent="0.25">
      <c r="A153" s="155" t="s">
        <v>122</v>
      </c>
      <c r="B153" s="178">
        <v>246</v>
      </c>
      <c r="C153" s="13" t="s">
        <v>391</v>
      </c>
      <c r="D153" s="16" t="s">
        <v>393</v>
      </c>
      <c r="E153" s="148" t="s">
        <v>356</v>
      </c>
      <c r="F153" s="148" t="s">
        <v>327</v>
      </c>
      <c r="G153" s="14" t="s">
        <v>328</v>
      </c>
      <c r="H153" s="14" t="s">
        <v>329</v>
      </c>
      <c r="I153" s="184" t="s">
        <v>330</v>
      </c>
      <c r="J153" s="14" t="s">
        <v>190</v>
      </c>
      <c r="K153" s="126">
        <v>2020</v>
      </c>
      <c r="L153" s="14" t="s">
        <v>24</v>
      </c>
      <c r="M153" s="249">
        <v>246</v>
      </c>
      <c r="N153" s="164">
        <v>44252</v>
      </c>
    </row>
    <row r="154" spans="1:14" ht="15.75" customHeight="1" x14ac:dyDescent="0.25">
      <c r="A154" s="155" t="s">
        <v>122</v>
      </c>
      <c r="B154" s="178">
        <v>46561</v>
      </c>
      <c r="C154" s="13" t="s">
        <v>392</v>
      </c>
      <c r="D154" s="16" t="s">
        <v>393</v>
      </c>
      <c r="E154" s="148" t="s">
        <v>356</v>
      </c>
      <c r="F154" s="148" t="s">
        <v>327</v>
      </c>
      <c r="G154" s="14" t="s">
        <v>328</v>
      </c>
      <c r="H154" s="14" t="s">
        <v>329</v>
      </c>
      <c r="I154" s="184" t="s">
        <v>330</v>
      </c>
      <c r="J154" s="14" t="s">
        <v>190</v>
      </c>
      <c r="K154" s="126">
        <v>2020</v>
      </c>
      <c r="L154" s="14" t="s">
        <v>26</v>
      </c>
      <c r="M154" s="249">
        <v>46561</v>
      </c>
      <c r="N154" s="164">
        <v>44252</v>
      </c>
    </row>
    <row r="155" spans="1:14" ht="15.75" customHeight="1" x14ac:dyDescent="0.25">
      <c r="A155" s="258" t="s">
        <v>122</v>
      </c>
      <c r="B155" s="259">
        <f>18236-217</f>
        <v>18019</v>
      </c>
      <c r="C155" s="12" t="s">
        <v>885</v>
      </c>
      <c r="D155" s="10" t="s">
        <v>396</v>
      </c>
      <c r="E155" s="145" t="s">
        <v>356</v>
      </c>
      <c r="F155" s="145" t="s">
        <v>327</v>
      </c>
      <c r="G155" s="8" t="s">
        <v>328</v>
      </c>
      <c r="H155" s="8" t="s">
        <v>329</v>
      </c>
      <c r="I155" s="185" t="s">
        <v>330</v>
      </c>
      <c r="J155" s="8" t="s">
        <v>190</v>
      </c>
      <c r="K155">
        <v>2020</v>
      </c>
      <c r="L155" s="8" t="s">
        <v>20</v>
      </c>
      <c r="M155" s="248">
        <v>18236</v>
      </c>
      <c r="N155" s="160">
        <v>44252</v>
      </c>
    </row>
    <row r="156" spans="1:14" ht="15.75" customHeight="1" x14ac:dyDescent="0.25">
      <c r="A156" s="258" t="s">
        <v>122</v>
      </c>
      <c r="B156" s="259">
        <f>3566-54</f>
        <v>3512</v>
      </c>
      <c r="C156" s="12" t="s">
        <v>886</v>
      </c>
      <c r="D156" s="10" t="s">
        <v>396</v>
      </c>
      <c r="E156" s="145" t="s">
        <v>356</v>
      </c>
      <c r="F156" s="145" t="s">
        <v>327</v>
      </c>
      <c r="G156" s="8" t="s">
        <v>328</v>
      </c>
      <c r="H156" s="8" t="s">
        <v>329</v>
      </c>
      <c r="I156" s="185" t="s">
        <v>330</v>
      </c>
      <c r="J156" s="8" t="s">
        <v>190</v>
      </c>
      <c r="K156">
        <v>2020</v>
      </c>
      <c r="L156" s="8" t="s">
        <v>24</v>
      </c>
      <c r="M156" s="248">
        <v>3566</v>
      </c>
      <c r="N156" s="160">
        <v>44252</v>
      </c>
    </row>
    <row r="157" spans="1:14" ht="15.75" customHeight="1" x14ac:dyDescent="0.25">
      <c r="A157" s="258" t="s">
        <v>122</v>
      </c>
      <c r="B157" s="259">
        <f>631673-71316</f>
        <v>560357</v>
      </c>
      <c r="C157" s="12" t="s">
        <v>887</v>
      </c>
      <c r="D157" s="10" t="s">
        <v>396</v>
      </c>
      <c r="E157" s="145" t="s">
        <v>356</v>
      </c>
      <c r="F157" s="145" t="s">
        <v>327</v>
      </c>
      <c r="G157" s="8" t="s">
        <v>328</v>
      </c>
      <c r="H157" s="8" t="s">
        <v>329</v>
      </c>
      <c r="I157" s="185" t="s">
        <v>330</v>
      </c>
      <c r="J157" s="8" t="s">
        <v>190</v>
      </c>
      <c r="K157">
        <v>2020</v>
      </c>
      <c r="L157" s="8" t="s">
        <v>26</v>
      </c>
      <c r="M157" s="248">
        <v>631673</v>
      </c>
      <c r="N157" s="160">
        <v>44252</v>
      </c>
    </row>
    <row r="158" spans="1:14" ht="15.75" customHeight="1" x14ac:dyDescent="0.25">
      <c r="A158" s="155" t="s">
        <v>122</v>
      </c>
      <c r="B158" s="178">
        <v>8575</v>
      </c>
      <c r="C158" s="13" t="s">
        <v>1122</v>
      </c>
      <c r="D158" s="16" t="s">
        <v>398</v>
      </c>
      <c r="E158" s="148" t="s">
        <v>356</v>
      </c>
      <c r="F158" s="148" t="s">
        <v>327</v>
      </c>
      <c r="G158" s="14" t="s">
        <v>328</v>
      </c>
      <c r="H158" s="14" t="s">
        <v>329</v>
      </c>
      <c r="I158" s="184" t="s">
        <v>330</v>
      </c>
      <c r="J158" s="14" t="s">
        <v>61</v>
      </c>
      <c r="K158" s="126">
        <v>2020</v>
      </c>
      <c r="L158" s="14" t="s">
        <v>20</v>
      </c>
      <c r="M158" s="249">
        <v>8575</v>
      </c>
      <c r="N158" s="164">
        <v>44252</v>
      </c>
    </row>
    <row r="159" spans="1:14" ht="15.75" customHeight="1" x14ac:dyDescent="0.25">
      <c r="A159" s="155" t="s">
        <v>122</v>
      </c>
      <c r="B159" s="178">
        <v>3338</v>
      </c>
      <c r="C159" s="13" t="s">
        <v>1123</v>
      </c>
      <c r="D159" s="16" t="s">
        <v>398</v>
      </c>
      <c r="E159" s="148" t="s">
        <v>356</v>
      </c>
      <c r="F159" s="148" t="s">
        <v>327</v>
      </c>
      <c r="G159" s="14" t="s">
        <v>328</v>
      </c>
      <c r="H159" s="14" t="s">
        <v>329</v>
      </c>
      <c r="I159" s="184" t="s">
        <v>330</v>
      </c>
      <c r="J159" s="14" t="s">
        <v>61</v>
      </c>
      <c r="K159" s="126">
        <v>2020</v>
      </c>
      <c r="L159" s="14" t="s">
        <v>24</v>
      </c>
      <c r="M159" s="249">
        <v>3338</v>
      </c>
      <c r="N159" s="164">
        <v>44252</v>
      </c>
    </row>
    <row r="160" spans="1:14" ht="15.75" customHeight="1" x14ac:dyDescent="0.25">
      <c r="A160" s="155" t="s">
        <v>122</v>
      </c>
      <c r="B160" s="178">
        <v>594712</v>
      </c>
      <c r="C160" s="13" t="s">
        <v>1124</v>
      </c>
      <c r="D160" s="16" t="s">
        <v>398</v>
      </c>
      <c r="E160" s="148" t="s">
        <v>356</v>
      </c>
      <c r="F160" s="148" t="s">
        <v>327</v>
      </c>
      <c r="G160" s="14" t="s">
        <v>328</v>
      </c>
      <c r="H160" s="14" t="s">
        <v>329</v>
      </c>
      <c r="I160" s="184" t="s">
        <v>330</v>
      </c>
      <c r="J160" s="14" t="s">
        <v>61</v>
      </c>
      <c r="K160" s="126">
        <v>2020</v>
      </c>
      <c r="L160" s="14" t="s">
        <v>26</v>
      </c>
      <c r="M160" s="249">
        <v>594712</v>
      </c>
      <c r="N160" s="164">
        <v>44252</v>
      </c>
    </row>
    <row r="161" spans="1:14" ht="15.75" customHeight="1" x14ac:dyDescent="0.25">
      <c r="A161" s="153" t="s">
        <v>122</v>
      </c>
      <c r="B161" s="179">
        <v>70994</v>
      </c>
      <c r="C161" s="12" t="s">
        <v>1133</v>
      </c>
      <c r="D161" s="10" t="s">
        <v>395</v>
      </c>
      <c r="E161" s="145" t="s">
        <v>356</v>
      </c>
      <c r="F161" s="145" t="s">
        <v>327</v>
      </c>
      <c r="G161" s="8" t="s">
        <v>328</v>
      </c>
      <c r="H161" s="8" t="s">
        <v>329</v>
      </c>
      <c r="I161" s="185" t="s">
        <v>330</v>
      </c>
      <c r="J161" s="8" t="s">
        <v>190</v>
      </c>
      <c r="K161">
        <v>2020</v>
      </c>
      <c r="L161" s="8" t="s">
        <v>20</v>
      </c>
      <c r="M161" s="248">
        <v>70994</v>
      </c>
      <c r="N161" s="160">
        <v>44257</v>
      </c>
    </row>
    <row r="162" spans="1:14" ht="15.75" customHeight="1" x14ac:dyDescent="0.25">
      <c r="A162" s="153" t="s">
        <v>122</v>
      </c>
      <c r="B162" s="179">
        <v>11916</v>
      </c>
      <c r="C162" s="12" t="s">
        <v>1134</v>
      </c>
      <c r="D162" s="10" t="s">
        <v>395</v>
      </c>
      <c r="E162" s="145" t="s">
        <v>356</v>
      </c>
      <c r="F162" s="145" t="s">
        <v>327</v>
      </c>
      <c r="G162" s="8" t="s">
        <v>328</v>
      </c>
      <c r="H162" s="8" t="s">
        <v>329</v>
      </c>
      <c r="I162" s="185" t="s">
        <v>330</v>
      </c>
      <c r="J162" s="8" t="s">
        <v>190</v>
      </c>
      <c r="K162">
        <v>2020</v>
      </c>
      <c r="L162" s="8" t="s">
        <v>24</v>
      </c>
      <c r="M162" s="248">
        <v>11916</v>
      </c>
      <c r="N162" s="160">
        <v>44257</v>
      </c>
    </row>
    <row r="163" spans="1:14" ht="15.75" customHeight="1" x14ac:dyDescent="0.25">
      <c r="A163" s="153" t="s">
        <v>122</v>
      </c>
      <c r="B163" s="179">
        <v>2437950</v>
      </c>
      <c r="C163" s="12" t="s">
        <v>1135</v>
      </c>
      <c r="D163" s="10" t="s">
        <v>395</v>
      </c>
      <c r="E163" s="145" t="s">
        <v>356</v>
      </c>
      <c r="F163" s="145" t="s">
        <v>327</v>
      </c>
      <c r="G163" s="8" t="s">
        <v>328</v>
      </c>
      <c r="H163" s="8" t="s">
        <v>329</v>
      </c>
      <c r="I163" s="185" t="s">
        <v>330</v>
      </c>
      <c r="J163" s="8" t="s">
        <v>190</v>
      </c>
      <c r="K163">
        <v>2020</v>
      </c>
      <c r="L163" s="8" t="s">
        <v>26</v>
      </c>
      <c r="M163" s="248">
        <v>2437950</v>
      </c>
      <c r="N163" s="160">
        <v>44257</v>
      </c>
    </row>
    <row r="164" spans="1:14" ht="15.75" customHeight="1" x14ac:dyDescent="0.25">
      <c r="A164" s="155" t="s">
        <v>122</v>
      </c>
      <c r="B164" s="178">
        <v>31750</v>
      </c>
      <c r="C164" s="13" t="s">
        <v>399</v>
      </c>
      <c r="D164" s="16" t="s">
        <v>397</v>
      </c>
      <c r="E164" s="148" t="s">
        <v>356</v>
      </c>
      <c r="F164" s="148" t="s">
        <v>327</v>
      </c>
      <c r="G164" s="14" t="s">
        <v>328</v>
      </c>
      <c r="H164" s="14" t="s">
        <v>329</v>
      </c>
      <c r="I164" s="184" t="s">
        <v>330</v>
      </c>
      <c r="J164" s="14" t="s">
        <v>338</v>
      </c>
      <c r="K164" s="126">
        <v>2020</v>
      </c>
      <c r="L164" s="14" t="s">
        <v>20</v>
      </c>
      <c r="M164" s="249">
        <v>31750</v>
      </c>
      <c r="N164" s="164">
        <v>44252</v>
      </c>
    </row>
    <row r="165" spans="1:14" ht="15.75" customHeight="1" x14ac:dyDescent="0.25">
      <c r="A165" s="155" t="s">
        <v>122</v>
      </c>
      <c r="B165" s="178">
        <v>1760022</v>
      </c>
      <c r="C165" s="13" t="s">
        <v>400</v>
      </c>
      <c r="D165" s="16" t="s">
        <v>397</v>
      </c>
      <c r="E165" s="148" t="s">
        <v>356</v>
      </c>
      <c r="F165" s="148" t="s">
        <v>327</v>
      </c>
      <c r="G165" s="14" t="s">
        <v>328</v>
      </c>
      <c r="H165" s="14" t="s">
        <v>329</v>
      </c>
      <c r="I165" s="184" t="s">
        <v>330</v>
      </c>
      <c r="J165" s="14" t="s">
        <v>338</v>
      </c>
      <c r="K165" s="126">
        <v>2020</v>
      </c>
      <c r="L165" s="14" t="s">
        <v>26</v>
      </c>
      <c r="M165" s="249">
        <v>1760022</v>
      </c>
      <c r="N165" s="164">
        <v>44252</v>
      </c>
    </row>
    <row r="166" spans="1:14" ht="15.75" customHeight="1" x14ac:dyDescent="0.25">
      <c r="A166" s="153" t="s">
        <v>122</v>
      </c>
      <c r="B166" s="179">
        <v>3</v>
      </c>
      <c r="C166" s="8" t="s">
        <v>401</v>
      </c>
      <c r="D166" s="10" t="s">
        <v>402</v>
      </c>
      <c r="E166" s="145" t="s">
        <v>357</v>
      </c>
      <c r="F166" s="145" t="s">
        <v>297</v>
      </c>
      <c r="G166" s="8" t="s">
        <v>288</v>
      </c>
      <c r="H166" s="145" t="s">
        <v>289</v>
      </c>
      <c r="I166" s="150" t="s">
        <v>290</v>
      </c>
      <c r="J166" s="145" t="s">
        <v>273</v>
      </c>
      <c r="K166" s="147">
        <v>2020</v>
      </c>
      <c r="L166" s="144" t="s">
        <v>20</v>
      </c>
      <c r="M166" s="209">
        <v>3</v>
      </c>
      <c r="N166" s="160">
        <v>44258</v>
      </c>
    </row>
    <row r="167" spans="1:14" ht="15.75" customHeight="1" x14ac:dyDescent="0.25">
      <c r="A167" s="258" t="s">
        <v>122</v>
      </c>
      <c r="B167" s="259">
        <f>22572-17356</f>
        <v>5216</v>
      </c>
      <c r="C167" s="13" t="s">
        <v>894</v>
      </c>
      <c r="D167" s="16" t="s">
        <v>185</v>
      </c>
      <c r="E167" s="148" t="s">
        <v>356</v>
      </c>
      <c r="F167" s="148" t="s">
        <v>186</v>
      </c>
      <c r="G167" s="14" t="s">
        <v>187</v>
      </c>
      <c r="H167" s="148" t="s">
        <v>403</v>
      </c>
      <c r="I167" s="184" t="s">
        <v>404</v>
      </c>
      <c r="J167" s="148" t="s">
        <v>190</v>
      </c>
      <c r="K167" s="126">
        <v>2020</v>
      </c>
      <c r="L167" s="14" t="s">
        <v>20</v>
      </c>
      <c r="M167" s="210">
        <v>22572</v>
      </c>
      <c r="N167" s="164">
        <v>44265</v>
      </c>
    </row>
    <row r="168" spans="1:14" ht="15.75" customHeight="1" x14ac:dyDescent="0.25">
      <c r="A168" s="155" t="s">
        <v>122</v>
      </c>
      <c r="B168" s="178">
        <v>2748</v>
      </c>
      <c r="C168" s="13" t="s">
        <v>891</v>
      </c>
      <c r="D168" s="16" t="s">
        <v>185</v>
      </c>
      <c r="E168" s="148" t="s">
        <v>356</v>
      </c>
      <c r="F168" s="148" t="s">
        <v>186</v>
      </c>
      <c r="G168" s="14" t="s">
        <v>187</v>
      </c>
      <c r="H168" s="148" t="s">
        <v>403</v>
      </c>
      <c r="I168" s="184" t="s">
        <v>404</v>
      </c>
      <c r="J168" s="148" t="s">
        <v>190</v>
      </c>
      <c r="K168" s="126">
        <v>2020</v>
      </c>
      <c r="L168" s="14" t="s">
        <v>24</v>
      </c>
      <c r="M168" s="210">
        <v>2748</v>
      </c>
      <c r="N168" s="164">
        <v>44265</v>
      </c>
    </row>
    <row r="169" spans="1:14" ht="15.75" customHeight="1" x14ac:dyDescent="0.25">
      <c r="A169" s="258" t="s">
        <v>122</v>
      </c>
      <c r="B169" s="259">
        <f>164710-123533</f>
        <v>41177</v>
      </c>
      <c r="C169" s="13" t="s">
        <v>895</v>
      </c>
      <c r="D169" s="16" t="s">
        <v>185</v>
      </c>
      <c r="E169" s="148" t="s">
        <v>356</v>
      </c>
      <c r="F169" s="148" t="s">
        <v>186</v>
      </c>
      <c r="G169" s="14" t="s">
        <v>187</v>
      </c>
      <c r="H169" s="148" t="s">
        <v>403</v>
      </c>
      <c r="I169" s="184" t="s">
        <v>404</v>
      </c>
      <c r="J169" s="148" t="s">
        <v>190</v>
      </c>
      <c r="K169" s="126">
        <v>2020</v>
      </c>
      <c r="L169" s="14" t="s">
        <v>26</v>
      </c>
      <c r="M169" s="210">
        <v>164710</v>
      </c>
      <c r="N169" s="164">
        <v>44265</v>
      </c>
    </row>
    <row r="170" spans="1:14" ht="15.75" customHeight="1" x14ac:dyDescent="0.25">
      <c r="A170" s="153" t="s">
        <v>122</v>
      </c>
      <c r="B170" s="179">
        <v>58</v>
      </c>
      <c r="C170" s="8" t="s">
        <v>406</v>
      </c>
      <c r="D170" s="10" t="s">
        <v>407</v>
      </c>
      <c r="E170" s="145" t="s">
        <v>357</v>
      </c>
      <c r="F170" s="145" t="s">
        <v>297</v>
      </c>
      <c r="G170" s="8" t="s">
        <v>288</v>
      </c>
      <c r="H170" s="145" t="s">
        <v>289</v>
      </c>
      <c r="I170" s="150" t="s">
        <v>290</v>
      </c>
      <c r="J170" s="145" t="s">
        <v>363</v>
      </c>
      <c r="K170">
        <v>2020</v>
      </c>
      <c r="L170" s="8" t="s">
        <v>20</v>
      </c>
      <c r="M170" s="209">
        <v>58</v>
      </c>
      <c r="N170" s="160">
        <v>44265</v>
      </c>
    </row>
    <row r="171" spans="1:14" ht="15.75" customHeight="1" x14ac:dyDescent="0.25">
      <c r="A171" s="153" t="s">
        <v>122</v>
      </c>
      <c r="B171" s="179">
        <v>6</v>
      </c>
      <c r="C171" s="12" t="s">
        <v>405</v>
      </c>
      <c r="D171" s="10" t="s">
        <v>407</v>
      </c>
      <c r="E171" s="145" t="s">
        <v>357</v>
      </c>
      <c r="F171" s="145" t="s">
        <v>297</v>
      </c>
      <c r="G171" s="8" t="s">
        <v>288</v>
      </c>
      <c r="H171" s="145" t="s">
        <v>289</v>
      </c>
      <c r="I171" s="150" t="s">
        <v>290</v>
      </c>
      <c r="J171" s="145" t="s">
        <v>363</v>
      </c>
      <c r="K171">
        <v>2020</v>
      </c>
      <c r="L171" s="8" t="s">
        <v>24</v>
      </c>
      <c r="M171" s="209">
        <v>6</v>
      </c>
      <c r="N171" s="160">
        <v>44265</v>
      </c>
    </row>
    <row r="172" spans="1:14" ht="15.75" customHeight="1" x14ac:dyDescent="0.25">
      <c r="A172" s="155" t="s">
        <v>122</v>
      </c>
      <c r="B172" s="178">
        <v>18</v>
      </c>
      <c r="C172" s="14" t="s">
        <v>417</v>
      </c>
      <c r="D172" s="16" t="s">
        <v>416</v>
      </c>
      <c r="E172" s="148" t="s">
        <v>357</v>
      </c>
      <c r="F172" s="148" t="s">
        <v>297</v>
      </c>
      <c r="G172" s="14" t="s">
        <v>288</v>
      </c>
      <c r="H172" s="148" t="s">
        <v>289</v>
      </c>
      <c r="I172" s="152" t="s">
        <v>290</v>
      </c>
      <c r="J172" s="148" t="s">
        <v>363</v>
      </c>
      <c r="K172" s="126">
        <v>2020</v>
      </c>
      <c r="L172" s="14" t="s">
        <v>20</v>
      </c>
      <c r="M172" s="210">
        <v>18</v>
      </c>
      <c r="N172" s="164">
        <v>44301</v>
      </c>
    </row>
    <row r="173" spans="1:14" ht="15.75" customHeight="1" x14ac:dyDescent="0.25">
      <c r="A173" s="155" t="s">
        <v>122</v>
      </c>
      <c r="B173" s="178">
        <v>2</v>
      </c>
      <c r="C173" s="13" t="s">
        <v>418</v>
      </c>
      <c r="D173" s="16" t="s">
        <v>416</v>
      </c>
      <c r="E173" s="148" t="s">
        <v>357</v>
      </c>
      <c r="F173" s="148" t="s">
        <v>297</v>
      </c>
      <c r="G173" s="14" t="s">
        <v>288</v>
      </c>
      <c r="H173" s="148" t="s">
        <v>289</v>
      </c>
      <c r="I173" s="152" t="s">
        <v>290</v>
      </c>
      <c r="J173" s="148" t="s">
        <v>363</v>
      </c>
      <c r="K173" s="126">
        <v>2020</v>
      </c>
      <c r="L173" s="14" t="s">
        <v>24</v>
      </c>
      <c r="M173" s="210">
        <v>2</v>
      </c>
      <c r="N173" s="164">
        <v>44301</v>
      </c>
    </row>
    <row r="174" spans="1:14" ht="15.75" customHeight="1" x14ac:dyDescent="0.25">
      <c r="A174" s="153" t="s">
        <v>122</v>
      </c>
      <c r="B174" s="179">
        <v>6</v>
      </c>
      <c r="C174" s="12" t="s">
        <v>419</v>
      </c>
      <c r="D174" s="10" t="s">
        <v>421</v>
      </c>
      <c r="E174" s="145" t="s">
        <v>357</v>
      </c>
      <c r="F174" s="145" t="s">
        <v>297</v>
      </c>
      <c r="G174" s="8" t="s">
        <v>288</v>
      </c>
      <c r="H174" s="145" t="s">
        <v>289</v>
      </c>
      <c r="I174" s="150" t="s">
        <v>290</v>
      </c>
      <c r="J174" s="145" t="s">
        <v>422</v>
      </c>
      <c r="K174">
        <v>2020</v>
      </c>
      <c r="L174" s="8" t="s">
        <v>20</v>
      </c>
      <c r="M174" s="209">
        <v>6</v>
      </c>
      <c r="N174" s="160">
        <v>44301</v>
      </c>
    </row>
    <row r="175" spans="1:14" ht="15.75" customHeight="1" x14ac:dyDescent="0.25">
      <c r="A175" s="153" t="s">
        <v>122</v>
      </c>
      <c r="B175" s="179">
        <v>1</v>
      </c>
      <c r="C175" s="12" t="s">
        <v>420</v>
      </c>
      <c r="D175" s="10" t="s">
        <v>421</v>
      </c>
      <c r="E175" s="145" t="s">
        <v>357</v>
      </c>
      <c r="F175" s="145" t="s">
        <v>297</v>
      </c>
      <c r="G175" s="8" t="s">
        <v>288</v>
      </c>
      <c r="H175" s="145" t="s">
        <v>289</v>
      </c>
      <c r="I175" s="150" t="s">
        <v>290</v>
      </c>
      <c r="J175" s="145" t="s">
        <v>422</v>
      </c>
      <c r="K175">
        <v>2020</v>
      </c>
      <c r="L175" s="8" t="s">
        <v>24</v>
      </c>
      <c r="M175" s="209">
        <v>1</v>
      </c>
      <c r="N175" s="160">
        <v>44301</v>
      </c>
    </row>
    <row r="176" spans="1:14" ht="15.75" customHeight="1" x14ac:dyDescent="0.25">
      <c r="A176" s="258" t="s">
        <v>122</v>
      </c>
      <c r="B176" s="259">
        <f>289-1-6</f>
        <v>282</v>
      </c>
      <c r="C176" s="13" t="s">
        <v>900</v>
      </c>
      <c r="D176" s="16" t="s">
        <v>425</v>
      </c>
      <c r="E176" s="148" t="s">
        <v>358</v>
      </c>
      <c r="F176" s="148" t="s">
        <v>28</v>
      </c>
      <c r="G176" s="14" t="s">
        <v>29</v>
      </c>
      <c r="H176" s="148" t="s">
        <v>30</v>
      </c>
      <c r="I176" s="184" t="s">
        <v>31</v>
      </c>
      <c r="J176" s="148" t="s">
        <v>32</v>
      </c>
      <c r="K176" s="126">
        <v>2020</v>
      </c>
      <c r="L176" s="14" t="s">
        <v>20</v>
      </c>
      <c r="M176" s="210">
        <v>289</v>
      </c>
      <c r="N176" s="164">
        <v>44316</v>
      </c>
    </row>
    <row r="177" spans="1:14" ht="15.75" customHeight="1" x14ac:dyDescent="0.25">
      <c r="A177" s="258" t="s">
        <v>122</v>
      </c>
      <c r="B177" s="259">
        <f>55-1-1</f>
        <v>53</v>
      </c>
      <c r="C177" s="13" t="s">
        <v>901</v>
      </c>
      <c r="D177" s="16" t="s">
        <v>425</v>
      </c>
      <c r="E177" s="148" t="s">
        <v>358</v>
      </c>
      <c r="F177" s="148" t="s">
        <v>28</v>
      </c>
      <c r="G177" s="14" t="s">
        <v>29</v>
      </c>
      <c r="H177" s="148" t="s">
        <v>30</v>
      </c>
      <c r="I177" s="184" t="s">
        <v>31</v>
      </c>
      <c r="J177" s="148" t="s">
        <v>32</v>
      </c>
      <c r="K177" s="126">
        <v>2020</v>
      </c>
      <c r="L177" s="14" t="s">
        <v>24</v>
      </c>
      <c r="M177" s="210">
        <v>55</v>
      </c>
      <c r="N177" s="164">
        <v>44316</v>
      </c>
    </row>
    <row r="178" spans="1:14" ht="15.75" customHeight="1" x14ac:dyDescent="0.25">
      <c r="A178" s="258" t="s">
        <v>122</v>
      </c>
      <c r="B178" s="259">
        <f>96426-65-433</f>
        <v>95928</v>
      </c>
      <c r="C178" s="13" t="s">
        <v>902</v>
      </c>
      <c r="D178" s="16" t="s">
        <v>425</v>
      </c>
      <c r="E178" s="148" t="s">
        <v>358</v>
      </c>
      <c r="F178" s="148" t="s">
        <v>28</v>
      </c>
      <c r="G178" s="14" t="s">
        <v>29</v>
      </c>
      <c r="H178" s="148" t="s">
        <v>30</v>
      </c>
      <c r="I178" s="184" t="s">
        <v>31</v>
      </c>
      <c r="J178" s="148" t="s">
        <v>32</v>
      </c>
      <c r="K178" s="126">
        <v>2020</v>
      </c>
      <c r="L178" s="14" t="s">
        <v>26</v>
      </c>
      <c r="M178" s="210">
        <v>96426</v>
      </c>
      <c r="N178" s="164">
        <v>44316</v>
      </c>
    </row>
    <row r="179" spans="1:14" ht="15.75" customHeight="1" x14ac:dyDescent="0.25">
      <c r="A179" s="258" t="s">
        <v>122</v>
      </c>
      <c r="B179" s="259">
        <f>9743-30</f>
        <v>9713</v>
      </c>
      <c r="C179" s="12" t="s">
        <v>876</v>
      </c>
      <c r="D179" s="10" t="s">
        <v>33</v>
      </c>
      <c r="E179" s="145" t="s">
        <v>356</v>
      </c>
      <c r="F179" s="145" t="s">
        <v>34</v>
      </c>
      <c r="G179" s="8" t="s">
        <v>35</v>
      </c>
      <c r="H179" s="145" t="s">
        <v>36</v>
      </c>
      <c r="I179" s="185" t="s">
        <v>37</v>
      </c>
      <c r="J179" s="145" t="s">
        <v>38</v>
      </c>
      <c r="K179">
        <v>2020</v>
      </c>
      <c r="L179" s="8" t="s">
        <v>20</v>
      </c>
      <c r="M179" s="209">
        <v>9743</v>
      </c>
      <c r="N179" s="160">
        <v>44350</v>
      </c>
    </row>
    <row r="180" spans="1:14" ht="15.75" customHeight="1" x14ac:dyDescent="0.25">
      <c r="A180" s="258" t="s">
        <v>122</v>
      </c>
      <c r="B180" s="259">
        <f>562-8</f>
        <v>554</v>
      </c>
      <c r="C180" s="8" t="s">
        <v>877</v>
      </c>
      <c r="D180" s="10" t="s">
        <v>33</v>
      </c>
      <c r="E180" s="145" t="s">
        <v>356</v>
      </c>
      <c r="F180" s="145" t="s">
        <v>34</v>
      </c>
      <c r="G180" s="8" t="s">
        <v>35</v>
      </c>
      <c r="H180" s="145" t="s">
        <v>36</v>
      </c>
      <c r="I180" s="185" t="s">
        <v>37</v>
      </c>
      <c r="J180" s="145" t="s">
        <v>38</v>
      </c>
      <c r="K180">
        <v>2020</v>
      </c>
      <c r="L180" s="8" t="s">
        <v>24</v>
      </c>
      <c r="M180" s="209">
        <v>562</v>
      </c>
      <c r="N180" s="160">
        <v>44350</v>
      </c>
    </row>
    <row r="181" spans="1:14" ht="15.75" customHeight="1" x14ac:dyDescent="0.25">
      <c r="A181" s="258" t="s">
        <v>122</v>
      </c>
      <c r="B181" s="259">
        <f>53517-3400</f>
        <v>50117</v>
      </c>
      <c r="C181" s="12" t="s">
        <v>878</v>
      </c>
      <c r="D181" s="10" t="s">
        <v>33</v>
      </c>
      <c r="E181" s="145" t="s">
        <v>356</v>
      </c>
      <c r="F181" s="145" t="s">
        <v>34</v>
      </c>
      <c r="G181" s="8" t="s">
        <v>35</v>
      </c>
      <c r="H181" s="145" t="s">
        <v>36</v>
      </c>
      <c r="I181" s="185" t="s">
        <v>37</v>
      </c>
      <c r="J181" s="145" t="s">
        <v>38</v>
      </c>
      <c r="K181">
        <v>2020</v>
      </c>
      <c r="L181" s="8" t="s">
        <v>26</v>
      </c>
      <c r="M181" s="209">
        <v>53517</v>
      </c>
      <c r="N181" s="160">
        <v>44350</v>
      </c>
    </row>
    <row r="182" spans="1:14" ht="15.75" customHeight="1" x14ac:dyDescent="0.25">
      <c r="A182" s="155" t="s">
        <v>122</v>
      </c>
      <c r="B182" s="178">
        <v>55</v>
      </c>
      <c r="C182" s="14" t="s">
        <v>431</v>
      </c>
      <c r="D182" s="16" t="s">
        <v>433</v>
      </c>
      <c r="E182" s="148" t="s">
        <v>357</v>
      </c>
      <c r="F182" s="148" t="s">
        <v>297</v>
      </c>
      <c r="G182" s="14" t="s">
        <v>288</v>
      </c>
      <c r="H182" s="148" t="s">
        <v>289</v>
      </c>
      <c r="I182" s="152" t="s">
        <v>290</v>
      </c>
      <c r="J182" s="148" t="s">
        <v>363</v>
      </c>
      <c r="K182" s="126">
        <v>2020</v>
      </c>
      <c r="L182" s="14" t="s">
        <v>20</v>
      </c>
      <c r="M182" s="210">
        <v>55</v>
      </c>
      <c r="N182" s="164">
        <v>44277</v>
      </c>
    </row>
    <row r="183" spans="1:14" ht="15.75" customHeight="1" x14ac:dyDescent="0.25">
      <c r="A183" s="155" t="s">
        <v>122</v>
      </c>
      <c r="B183" s="178">
        <v>4</v>
      </c>
      <c r="C183" s="14" t="s">
        <v>432</v>
      </c>
      <c r="D183" s="16" t="s">
        <v>433</v>
      </c>
      <c r="E183" s="148" t="s">
        <v>357</v>
      </c>
      <c r="F183" s="148" t="s">
        <v>297</v>
      </c>
      <c r="G183" s="14" t="s">
        <v>288</v>
      </c>
      <c r="H183" s="148" t="s">
        <v>289</v>
      </c>
      <c r="I183" s="152" t="s">
        <v>290</v>
      </c>
      <c r="J183" s="148" t="s">
        <v>363</v>
      </c>
      <c r="K183" s="126">
        <v>2020</v>
      </c>
      <c r="L183" s="14" t="s">
        <v>24</v>
      </c>
      <c r="M183" s="210">
        <v>4</v>
      </c>
      <c r="N183" s="164">
        <v>44277</v>
      </c>
    </row>
    <row r="184" spans="1:14" ht="15.75" customHeight="1" x14ac:dyDescent="0.25">
      <c r="A184" s="153" t="s">
        <v>122</v>
      </c>
      <c r="B184" s="179">
        <v>8</v>
      </c>
      <c r="C184" s="12" t="s">
        <v>450</v>
      </c>
      <c r="D184" s="10" t="s">
        <v>454</v>
      </c>
      <c r="E184" s="145" t="s">
        <v>357</v>
      </c>
      <c r="F184" s="145" t="s">
        <v>297</v>
      </c>
      <c r="G184" s="8" t="s">
        <v>288</v>
      </c>
      <c r="H184" s="145" t="s">
        <v>289</v>
      </c>
      <c r="I184" s="150" t="s">
        <v>290</v>
      </c>
      <c r="J184" s="145" t="s">
        <v>325</v>
      </c>
      <c r="K184">
        <v>2020</v>
      </c>
      <c r="L184" s="8" t="s">
        <v>20</v>
      </c>
      <c r="M184" s="209">
        <v>8</v>
      </c>
      <c r="N184" s="160">
        <v>44552</v>
      </c>
    </row>
    <row r="185" spans="1:14" s="8" customFormat="1" ht="15.75" customHeight="1" x14ac:dyDescent="0.25">
      <c r="A185" s="153" t="s">
        <v>122</v>
      </c>
      <c r="B185" s="179">
        <v>1</v>
      </c>
      <c r="C185" s="12" t="s">
        <v>451</v>
      </c>
      <c r="D185" s="12" t="s">
        <v>453</v>
      </c>
      <c r="E185" s="145" t="s">
        <v>357</v>
      </c>
      <c r="F185" s="145" t="s">
        <v>297</v>
      </c>
      <c r="G185" s="8" t="s">
        <v>452</v>
      </c>
      <c r="H185" s="145" t="s">
        <v>289</v>
      </c>
      <c r="I185" s="150" t="s">
        <v>290</v>
      </c>
      <c r="J185" s="145" t="s">
        <v>325</v>
      </c>
      <c r="K185" s="8">
        <v>2020</v>
      </c>
      <c r="L185" s="8" t="s">
        <v>24</v>
      </c>
      <c r="M185" s="209">
        <v>1</v>
      </c>
      <c r="N185" s="160">
        <v>44552</v>
      </c>
    </row>
    <row r="186" spans="1:14" ht="15.75" customHeight="1" x14ac:dyDescent="0.25">
      <c r="A186" s="126" t="s">
        <v>122</v>
      </c>
      <c r="B186" s="178">
        <v>29</v>
      </c>
      <c r="C186" s="13" t="s">
        <v>541</v>
      </c>
      <c r="D186" s="16" t="s">
        <v>534</v>
      </c>
      <c r="E186" s="148" t="s">
        <v>357</v>
      </c>
      <c r="F186" s="148" t="s">
        <v>297</v>
      </c>
      <c r="G186" s="14" t="s">
        <v>288</v>
      </c>
      <c r="H186" s="148" t="s">
        <v>289</v>
      </c>
      <c r="I186" s="152" t="s">
        <v>290</v>
      </c>
      <c r="J186" s="148" t="s">
        <v>422</v>
      </c>
      <c r="K186" s="126">
        <v>2021</v>
      </c>
      <c r="L186" s="14" t="s">
        <v>20</v>
      </c>
      <c r="M186" s="210">
        <v>29</v>
      </c>
      <c r="N186" s="164">
        <v>44734</v>
      </c>
    </row>
    <row r="187" spans="1:14" s="272" customFormat="1" ht="15.75" customHeight="1" thickBot="1" x14ac:dyDescent="0.3">
      <c r="A187" s="277" t="s">
        <v>122</v>
      </c>
      <c r="B187" s="274">
        <v>4</v>
      </c>
      <c r="C187" s="275" t="s">
        <v>542</v>
      </c>
      <c r="D187" s="275" t="s">
        <v>534</v>
      </c>
      <c r="E187" s="276" t="s">
        <v>357</v>
      </c>
      <c r="F187" s="276" t="s">
        <v>297</v>
      </c>
      <c r="G187" s="277" t="s">
        <v>288</v>
      </c>
      <c r="H187" s="276" t="s">
        <v>289</v>
      </c>
      <c r="I187" s="278" t="s">
        <v>290</v>
      </c>
      <c r="J187" s="276" t="s">
        <v>422</v>
      </c>
      <c r="K187" s="277">
        <v>2021</v>
      </c>
      <c r="L187" s="277" t="s">
        <v>24</v>
      </c>
      <c r="M187" s="279">
        <v>4</v>
      </c>
      <c r="N187" s="280">
        <v>44734</v>
      </c>
    </row>
    <row r="188" spans="1:14" ht="15.75" customHeight="1" thickTop="1" x14ac:dyDescent="0.25">
      <c r="A188" t="s">
        <v>122</v>
      </c>
      <c r="B188" s="179">
        <v>11346</v>
      </c>
      <c r="C188" s="8" t="s">
        <v>457</v>
      </c>
      <c r="D188" t="s">
        <v>14</v>
      </c>
      <c r="E188" s="8" t="s">
        <v>356</v>
      </c>
      <c r="F188" t="s">
        <v>15</v>
      </c>
      <c r="G188" t="s">
        <v>16</v>
      </c>
      <c r="H188" t="s">
        <v>17</v>
      </c>
      <c r="I188" s="1" t="s">
        <v>18</v>
      </c>
      <c r="J188" t="s">
        <v>19</v>
      </c>
      <c r="K188">
        <v>2021</v>
      </c>
      <c r="L188" s="8" t="s">
        <v>20</v>
      </c>
      <c r="M188" s="230">
        <v>6648</v>
      </c>
      <c r="N188" s="160">
        <v>44588</v>
      </c>
    </row>
    <row r="189" spans="1:14" ht="15.75" customHeight="1" x14ac:dyDescent="0.25">
      <c r="A189" t="s">
        <v>122</v>
      </c>
      <c r="B189" s="179">
        <v>1722</v>
      </c>
      <c r="C189" s="8" t="s">
        <v>458</v>
      </c>
      <c r="D189" t="s">
        <v>14</v>
      </c>
      <c r="E189" s="8" t="s">
        <v>356</v>
      </c>
      <c r="F189" t="s">
        <v>15</v>
      </c>
      <c r="G189" t="s">
        <v>16</v>
      </c>
      <c r="H189" t="s">
        <v>17</v>
      </c>
      <c r="I189" s="1" t="s">
        <v>18</v>
      </c>
      <c r="J189" t="s">
        <v>19</v>
      </c>
      <c r="K189">
        <v>2021</v>
      </c>
      <c r="L189" s="8" t="s">
        <v>24</v>
      </c>
      <c r="M189" s="230">
        <v>1009</v>
      </c>
      <c r="N189" s="160">
        <v>44588</v>
      </c>
    </row>
    <row r="190" spans="1:14" ht="15.75" customHeight="1" x14ac:dyDescent="0.25">
      <c r="A190" t="s">
        <v>122</v>
      </c>
      <c r="B190" s="179">
        <v>213600</v>
      </c>
      <c r="C190" s="8" t="s">
        <v>459</v>
      </c>
      <c r="D190" t="s">
        <v>14</v>
      </c>
      <c r="E190" s="8" t="s">
        <v>356</v>
      </c>
      <c r="F190" t="s">
        <v>15</v>
      </c>
      <c r="G190" t="s">
        <v>16</v>
      </c>
      <c r="H190" t="s">
        <v>17</v>
      </c>
      <c r="I190" s="1" t="s">
        <v>18</v>
      </c>
      <c r="J190" t="s">
        <v>19</v>
      </c>
      <c r="K190">
        <v>2021</v>
      </c>
      <c r="L190" s="8" t="s">
        <v>26</v>
      </c>
      <c r="M190" s="230">
        <v>129360</v>
      </c>
      <c r="N190" s="160">
        <v>44588</v>
      </c>
    </row>
    <row r="191" spans="1:14" ht="15.75" customHeight="1" x14ac:dyDescent="0.25">
      <c r="A191" s="126" t="s">
        <v>122</v>
      </c>
      <c r="B191" s="178">
        <v>2999</v>
      </c>
      <c r="C191" s="14" t="s">
        <v>460</v>
      </c>
      <c r="D191" s="126" t="s">
        <v>393</v>
      </c>
      <c r="E191" s="126" t="s">
        <v>356</v>
      </c>
      <c r="F191" s="126" t="s">
        <v>327</v>
      </c>
      <c r="G191" s="126" t="s">
        <v>328</v>
      </c>
      <c r="H191" s="126" t="s">
        <v>329</v>
      </c>
      <c r="I191" s="270" t="s">
        <v>330</v>
      </c>
      <c r="J191" s="126" t="s">
        <v>190</v>
      </c>
      <c r="K191" s="126">
        <v>2021</v>
      </c>
      <c r="L191" s="14" t="s">
        <v>20</v>
      </c>
      <c r="M191" s="249">
        <v>2999</v>
      </c>
      <c r="N191" s="164">
        <v>44606</v>
      </c>
    </row>
    <row r="192" spans="1:14" ht="15.75" customHeight="1" x14ac:dyDescent="0.25">
      <c r="A192" s="126" t="s">
        <v>122</v>
      </c>
      <c r="B192" s="178">
        <v>339</v>
      </c>
      <c r="C192" s="14" t="s">
        <v>461</v>
      </c>
      <c r="D192" s="126" t="s">
        <v>393</v>
      </c>
      <c r="E192" s="126" t="s">
        <v>356</v>
      </c>
      <c r="F192" s="126" t="s">
        <v>327</v>
      </c>
      <c r="G192" s="126" t="s">
        <v>328</v>
      </c>
      <c r="H192" s="126" t="s">
        <v>329</v>
      </c>
      <c r="I192" s="270" t="s">
        <v>330</v>
      </c>
      <c r="J192" s="126" t="s">
        <v>190</v>
      </c>
      <c r="K192" s="126">
        <v>2021</v>
      </c>
      <c r="L192" s="14" t="s">
        <v>24</v>
      </c>
      <c r="M192" s="249">
        <v>339</v>
      </c>
      <c r="N192" s="164">
        <v>44606</v>
      </c>
    </row>
    <row r="193" spans="1:14" ht="15.75" customHeight="1" x14ac:dyDescent="0.25">
      <c r="A193" s="126" t="s">
        <v>122</v>
      </c>
      <c r="B193" s="178">
        <v>32236</v>
      </c>
      <c r="C193" s="14" t="s">
        <v>462</v>
      </c>
      <c r="D193" s="126" t="s">
        <v>393</v>
      </c>
      <c r="E193" s="126" t="s">
        <v>356</v>
      </c>
      <c r="F193" s="126" t="s">
        <v>327</v>
      </c>
      <c r="G193" s="126" t="s">
        <v>328</v>
      </c>
      <c r="H193" s="126" t="s">
        <v>329</v>
      </c>
      <c r="I193" s="270" t="s">
        <v>330</v>
      </c>
      <c r="J193" s="126" t="s">
        <v>190</v>
      </c>
      <c r="K193" s="126">
        <v>2021</v>
      </c>
      <c r="L193" s="14" t="s">
        <v>26</v>
      </c>
      <c r="M193" s="249">
        <v>32236</v>
      </c>
      <c r="N193" s="164">
        <v>44606</v>
      </c>
    </row>
    <row r="194" spans="1:14" ht="15.75" customHeight="1" x14ac:dyDescent="0.25">
      <c r="A194" t="s">
        <v>122</v>
      </c>
      <c r="B194" s="179">
        <v>20441</v>
      </c>
      <c r="C194" s="8" t="s">
        <v>463</v>
      </c>
      <c r="D194" t="s">
        <v>398</v>
      </c>
      <c r="E194" t="s">
        <v>356</v>
      </c>
      <c r="F194" t="s">
        <v>327</v>
      </c>
      <c r="G194" t="s">
        <v>328</v>
      </c>
      <c r="H194" t="s">
        <v>329</v>
      </c>
      <c r="I194" s="273" t="s">
        <v>330</v>
      </c>
      <c r="J194" t="s">
        <v>61</v>
      </c>
      <c r="K194">
        <v>2021</v>
      </c>
      <c r="L194" s="8" t="s">
        <v>20</v>
      </c>
      <c r="M194" s="248">
        <v>20441</v>
      </c>
      <c r="N194" s="160">
        <v>44606</v>
      </c>
    </row>
    <row r="195" spans="1:14" ht="15.75" customHeight="1" x14ac:dyDescent="0.25">
      <c r="A195" t="s">
        <v>122</v>
      </c>
      <c r="B195" s="179">
        <v>2478</v>
      </c>
      <c r="C195" s="8" t="s">
        <v>464</v>
      </c>
      <c r="D195" t="s">
        <v>398</v>
      </c>
      <c r="E195" t="s">
        <v>356</v>
      </c>
      <c r="F195" t="s">
        <v>327</v>
      </c>
      <c r="G195" t="s">
        <v>328</v>
      </c>
      <c r="H195" t="s">
        <v>329</v>
      </c>
      <c r="I195" s="273" t="s">
        <v>330</v>
      </c>
      <c r="J195" t="s">
        <v>61</v>
      </c>
      <c r="K195">
        <v>2021</v>
      </c>
      <c r="L195" s="8" t="s">
        <v>24</v>
      </c>
      <c r="M195" s="248">
        <v>2478</v>
      </c>
      <c r="N195" s="160">
        <v>44606</v>
      </c>
    </row>
    <row r="196" spans="1:14" ht="15.75" customHeight="1" x14ac:dyDescent="0.25">
      <c r="A196" t="s">
        <v>122</v>
      </c>
      <c r="B196" s="179">
        <v>148422</v>
      </c>
      <c r="C196" s="8" t="s">
        <v>465</v>
      </c>
      <c r="D196" t="s">
        <v>398</v>
      </c>
      <c r="E196" t="s">
        <v>356</v>
      </c>
      <c r="F196" t="s">
        <v>327</v>
      </c>
      <c r="G196" t="s">
        <v>328</v>
      </c>
      <c r="H196" t="s">
        <v>329</v>
      </c>
      <c r="I196" s="273" t="s">
        <v>330</v>
      </c>
      <c r="J196" t="s">
        <v>61</v>
      </c>
      <c r="K196">
        <v>2021</v>
      </c>
      <c r="L196" s="8" t="s">
        <v>26</v>
      </c>
      <c r="M196" s="248">
        <v>148422</v>
      </c>
      <c r="N196" s="160">
        <v>44606</v>
      </c>
    </row>
    <row r="197" spans="1:14" ht="15.75" customHeight="1" x14ac:dyDescent="0.25">
      <c r="A197" s="126" t="s">
        <v>122</v>
      </c>
      <c r="B197" s="178">
        <v>6097</v>
      </c>
      <c r="C197" s="14" t="s">
        <v>1146</v>
      </c>
      <c r="D197" s="126" t="s">
        <v>395</v>
      </c>
      <c r="E197" s="126" t="s">
        <v>356</v>
      </c>
      <c r="F197" s="126" t="s">
        <v>327</v>
      </c>
      <c r="G197" s="126" t="s">
        <v>328</v>
      </c>
      <c r="H197" s="126" t="s">
        <v>329</v>
      </c>
      <c r="I197" s="270" t="s">
        <v>330</v>
      </c>
      <c r="J197" s="126" t="s">
        <v>190</v>
      </c>
      <c r="K197" s="126">
        <v>2021</v>
      </c>
      <c r="L197" s="14" t="s">
        <v>24</v>
      </c>
      <c r="M197" s="249">
        <v>6097</v>
      </c>
      <c r="N197" s="164">
        <v>44606</v>
      </c>
    </row>
    <row r="198" spans="1:14" ht="15.75" customHeight="1" x14ac:dyDescent="0.25">
      <c r="A198" s="126" t="s">
        <v>122</v>
      </c>
      <c r="B198" s="178">
        <v>1901755</v>
      </c>
      <c r="C198" s="14" t="s">
        <v>1147</v>
      </c>
      <c r="D198" s="126" t="s">
        <v>395</v>
      </c>
      <c r="E198" s="126" t="s">
        <v>356</v>
      </c>
      <c r="F198" s="126" t="s">
        <v>327</v>
      </c>
      <c r="G198" s="126" t="s">
        <v>328</v>
      </c>
      <c r="H198" s="126" t="s">
        <v>329</v>
      </c>
      <c r="I198" s="270" t="s">
        <v>330</v>
      </c>
      <c r="J198" s="126" t="s">
        <v>190</v>
      </c>
      <c r="K198" s="126">
        <v>2021</v>
      </c>
      <c r="L198" s="14" t="s">
        <v>26</v>
      </c>
      <c r="M198" s="249">
        <v>1901755</v>
      </c>
      <c r="N198" s="164">
        <v>44606</v>
      </c>
    </row>
    <row r="199" spans="1:14" ht="15.75" customHeight="1" x14ac:dyDescent="0.25">
      <c r="A199" s="271" t="s">
        <v>122</v>
      </c>
      <c r="B199" s="259">
        <f>20018-218</f>
        <v>19800</v>
      </c>
      <c r="C199" s="8" t="s">
        <v>1148</v>
      </c>
      <c r="D199" t="s">
        <v>396</v>
      </c>
      <c r="E199" t="s">
        <v>356</v>
      </c>
      <c r="F199" t="s">
        <v>327</v>
      </c>
      <c r="G199" t="s">
        <v>328</v>
      </c>
      <c r="H199" t="s">
        <v>329</v>
      </c>
      <c r="I199" s="273" t="s">
        <v>330</v>
      </c>
      <c r="J199" t="s">
        <v>190</v>
      </c>
      <c r="K199">
        <v>2021</v>
      </c>
      <c r="L199" s="8" t="s">
        <v>20</v>
      </c>
      <c r="M199" s="248">
        <v>20018</v>
      </c>
      <c r="N199" s="160">
        <v>44606</v>
      </c>
    </row>
    <row r="200" spans="1:14" ht="15.75" customHeight="1" x14ac:dyDescent="0.25">
      <c r="A200" s="271" t="s">
        <v>122</v>
      </c>
      <c r="B200" s="259">
        <f>4435-55</f>
        <v>4380</v>
      </c>
      <c r="C200" s="8" t="s">
        <v>471</v>
      </c>
      <c r="D200" t="s">
        <v>396</v>
      </c>
      <c r="E200" t="s">
        <v>356</v>
      </c>
      <c r="F200" t="s">
        <v>327</v>
      </c>
      <c r="G200" t="s">
        <v>328</v>
      </c>
      <c r="H200" t="s">
        <v>329</v>
      </c>
      <c r="I200" s="273" t="s">
        <v>330</v>
      </c>
      <c r="J200" t="s">
        <v>190</v>
      </c>
      <c r="K200">
        <v>2021</v>
      </c>
      <c r="L200" s="8" t="s">
        <v>24</v>
      </c>
      <c r="M200" s="248">
        <v>4435</v>
      </c>
      <c r="N200" s="160">
        <v>44606</v>
      </c>
    </row>
    <row r="201" spans="1:14" ht="15.75" customHeight="1" x14ac:dyDescent="0.25">
      <c r="A201" s="271" t="s">
        <v>122</v>
      </c>
      <c r="B201" s="259">
        <f>439398-71662</f>
        <v>367736</v>
      </c>
      <c r="C201" s="8" t="s">
        <v>472</v>
      </c>
      <c r="D201" t="s">
        <v>396</v>
      </c>
      <c r="E201" t="s">
        <v>356</v>
      </c>
      <c r="F201" t="s">
        <v>327</v>
      </c>
      <c r="G201" t="s">
        <v>328</v>
      </c>
      <c r="H201" t="s">
        <v>329</v>
      </c>
      <c r="I201" s="273" t="s">
        <v>330</v>
      </c>
      <c r="J201" t="s">
        <v>190</v>
      </c>
      <c r="K201">
        <v>2021</v>
      </c>
      <c r="L201" s="8" t="s">
        <v>26</v>
      </c>
      <c r="M201" s="248">
        <v>439398</v>
      </c>
      <c r="N201" s="160">
        <v>44606</v>
      </c>
    </row>
    <row r="202" spans="1:14" ht="15.75" customHeight="1" x14ac:dyDescent="0.25">
      <c r="A202" s="126" t="s">
        <v>122</v>
      </c>
      <c r="B202" s="178">
        <v>38761</v>
      </c>
      <c r="C202" s="14" t="s">
        <v>466</v>
      </c>
      <c r="D202" s="126" t="s">
        <v>397</v>
      </c>
      <c r="E202" s="126" t="s">
        <v>356</v>
      </c>
      <c r="F202" s="126" t="s">
        <v>327</v>
      </c>
      <c r="G202" s="126" t="s">
        <v>328</v>
      </c>
      <c r="H202" s="126" t="s">
        <v>329</v>
      </c>
      <c r="I202" s="270" t="s">
        <v>330</v>
      </c>
      <c r="J202" s="126" t="s">
        <v>338</v>
      </c>
      <c r="K202" s="126">
        <v>2021</v>
      </c>
      <c r="L202" s="14" t="s">
        <v>20</v>
      </c>
      <c r="M202" s="249">
        <v>38761</v>
      </c>
      <c r="N202" s="164">
        <v>44606</v>
      </c>
    </row>
    <row r="203" spans="1:14" ht="15.75" customHeight="1" x14ac:dyDescent="0.25">
      <c r="A203" s="126" t="s">
        <v>122</v>
      </c>
      <c r="B203" s="178">
        <v>9039</v>
      </c>
      <c r="C203" s="14" t="s">
        <v>467</v>
      </c>
      <c r="D203" s="126" t="s">
        <v>397</v>
      </c>
      <c r="E203" s="126" t="s">
        <v>356</v>
      </c>
      <c r="F203" s="126" t="s">
        <v>327</v>
      </c>
      <c r="G203" s="126" t="s">
        <v>328</v>
      </c>
      <c r="H203" s="126" t="s">
        <v>329</v>
      </c>
      <c r="I203" s="270" t="s">
        <v>330</v>
      </c>
      <c r="J203" s="126" t="s">
        <v>338</v>
      </c>
      <c r="K203" s="126">
        <v>2021</v>
      </c>
      <c r="L203" s="14" t="s">
        <v>24</v>
      </c>
      <c r="M203" s="249">
        <v>9039</v>
      </c>
      <c r="N203" s="164">
        <v>44606</v>
      </c>
    </row>
    <row r="204" spans="1:14" ht="15.75" customHeight="1" x14ac:dyDescent="0.25">
      <c r="A204" s="126" t="s">
        <v>122</v>
      </c>
      <c r="B204" s="178">
        <v>724220</v>
      </c>
      <c r="C204" s="14" t="s">
        <v>468</v>
      </c>
      <c r="D204" s="126" t="s">
        <v>397</v>
      </c>
      <c r="E204" s="126" t="s">
        <v>356</v>
      </c>
      <c r="F204" s="126" t="s">
        <v>327</v>
      </c>
      <c r="G204" s="126" t="s">
        <v>328</v>
      </c>
      <c r="H204" s="126" t="s">
        <v>329</v>
      </c>
      <c r="I204" s="270" t="s">
        <v>330</v>
      </c>
      <c r="J204" s="126" t="s">
        <v>338</v>
      </c>
      <c r="K204" s="126">
        <v>2021</v>
      </c>
      <c r="L204" s="14" t="s">
        <v>26</v>
      </c>
      <c r="M204" s="249">
        <v>724220</v>
      </c>
      <c r="N204" s="164">
        <v>44606</v>
      </c>
    </row>
    <row r="205" spans="1:14" ht="15.75" customHeight="1" x14ac:dyDescent="0.25">
      <c r="A205" t="s">
        <v>122</v>
      </c>
      <c r="B205" s="179">
        <v>35298</v>
      </c>
      <c r="C205" s="8" t="s">
        <v>485</v>
      </c>
      <c r="D205" s="10" t="s">
        <v>373</v>
      </c>
      <c r="E205" s="145" t="s">
        <v>356</v>
      </c>
      <c r="F205" s="145" t="s">
        <v>229</v>
      </c>
      <c r="G205" s="8" t="s">
        <v>230</v>
      </c>
      <c r="H205" s="8" t="s">
        <v>231</v>
      </c>
      <c r="I205" s="185" t="s">
        <v>232</v>
      </c>
      <c r="J205" s="12" t="s">
        <v>45</v>
      </c>
      <c r="K205">
        <v>2021</v>
      </c>
      <c r="L205" s="8" t="s">
        <v>20</v>
      </c>
      <c r="M205" s="248">
        <v>35298</v>
      </c>
      <c r="N205" s="160">
        <v>44622</v>
      </c>
    </row>
    <row r="206" spans="1:14" ht="15.75" customHeight="1" x14ac:dyDescent="0.25">
      <c r="A206" t="s">
        <v>122</v>
      </c>
      <c r="B206" s="179">
        <v>5126</v>
      </c>
      <c r="C206" s="8" t="s">
        <v>486</v>
      </c>
      <c r="D206" s="10" t="s">
        <v>373</v>
      </c>
      <c r="E206" s="145" t="s">
        <v>356</v>
      </c>
      <c r="F206" s="145" t="s">
        <v>229</v>
      </c>
      <c r="G206" s="8" t="s">
        <v>230</v>
      </c>
      <c r="H206" s="8" t="s">
        <v>231</v>
      </c>
      <c r="I206" s="185" t="s">
        <v>232</v>
      </c>
      <c r="J206" s="12" t="s">
        <v>45</v>
      </c>
      <c r="K206">
        <v>2021</v>
      </c>
      <c r="L206" s="8" t="s">
        <v>24</v>
      </c>
      <c r="M206" s="248">
        <v>5126</v>
      </c>
      <c r="N206" s="160">
        <v>44622</v>
      </c>
    </row>
    <row r="207" spans="1:14" ht="15.75" customHeight="1" x14ac:dyDescent="0.25">
      <c r="A207" t="s">
        <v>122</v>
      </c>
      <c r="B207" s="179">
        <v>752007</v>
      </c>
      <c r="C207" s="8" t="s">
        <v>487</v>
      </c>
      <c r="D207" s="10" t="s">
        <v>373</v>
      </c>
      <c r="E207" s="145" t="s">
        <v>356</v>
      </c>
      <c r="F207" s="145" t="s">
        <v>229</v>
      </c>
      <c r="G207" s="8" t="s">
        <v>230</v>
      </c>
      <c r="H207" s="8" t="s">
        <v>231</v>
      </c>
      <c r="I207" s="185" t="s">
        <v>232</v>
      </c>
      <c r="J207" s="12" t="s">
        <v>45</v>
      </c>
      <c r="K207">
        <v>2021</v>
      </c>
      <c r="L207" s="8" t="s">
        <v>26</v>
      </c>
      <c r="M207" s="248">
        <v>752007</v>
      </c>
      <c r="N207" s="160">
        <v>44622</v>
      </c>
    </row>
    <row r="208" spans="1:14" ht="15.75" customHeight="1" x14ac:dyDescent="0.25">
      <c r="A208" s="126" t="s">
        <v>122</v>
      </c>
      <c r="B208" s="178">
        <v>10421</v>
      </c>
      <c r="C208" s="14" t="s">
        <v>488</v>
      </c>
      <c r="D208" s="16" t="s">
        <v>384</v>
      </c>
      <c r="E208" s="148" t="s">
        <v>356</v>
      </c>
      <c r="F208" s="148" t="s">
        <v>229</v>
      </c>
      <c r="G208" s="14" t="s">
        <v>230</v>
      </c>
      <c r="H208" s="14" t="s">
        <v>231</v>
      </c>
      <c r="I208" s="184" t="s">
        <v>232</v>
      </c>
      <c r="J208" s="13" t="s">
        <v>49</v>
      </c>
      <c r="K208" s="126">
        <v>2021</v>
      </c>
      <c r="L208" s="14" t="s">
        <v>20</v>
      </c>
      <c r="M208" s="249">
        <v>10421</v>
      </c>
      <c r="N208" s="164">
        <v>44622</v>
      </c>
    </row>
    <row r="209" spans="1:14" ht="15.75" customHeight="1" x14ac:dyDescent="0.25">
      <c r="A209" s="126" t="s">
        <v>122</v>
      </c>
      <c r="B209" s="178">
        <v>2039</v>
      </c>
      <c r="C209" s="14" t="s">
        <v>489</v>
      </c>
      <c r="D209" s="16" t="s">
        <v>384</v>
      </c>
      <c r="E209" s="148" t="s">
        <v>356</v>
      </c>
      <c r="F209" s="148" t="s">
        <v>229</v>
      </c>
      <c r="G209" s="14" t="s">
        <v>230</v>
      </c>
      <c r="H209" s="14" t="s">
        <v>231</v>
      </c>
      <c r="I209" s="184" t="s">
        <v>232</v>
      </c>
      <c r="J209" s="13" t="s">
        <v>49</v>
      </c>
      <c r="K209" s="126">
        <v>2021</v>
      </c>
      <c r="L209" s="14" t="s">
        <v>24</v>
      </c>
      <c r="M209" s="249">
        <v>2039</v>
      </c>
      <c r="N209" s="164">
        <v>44622</v>
      </c>
    </row>
    <row r="210" spans="1:14" ht="15.75" customHeight="1" x14ac:dyDescent="0.25">
      <c r="A210" s="126" t="s">
        <v>122</v>
      </c>
      <c r="B210" s="178">
        <v>347440</v>
      </c>
      <c r="C210" s="14" t="s">
        <v>490</v>
      </c>
      <c r="D210" s="16" t="s">
        <v>384</v>
      </c>
      <c r="E210" s="148" t="s">
        <v>356</v>
      </c>
      <c r="F210" s="148" t="s">
        <v>229</v>
      </c>
      <c r="G210" s="14" t="s">
        <v>230</v>
      </c>
      <c r="H210" s="14" t="s">
        <v>231</v>
      </c>
      <c r="I210" s="184" t="s">
        <v>232</v>
      </c>
      <c r="J210" s="13" t="s">
        <v>49</v>
      </c>
      <c r="K210" s="126">
        <v>2021</v>
      </c>
      <c r="L210" s="14" t="s">
        <v>26</v>
      </c>
      <c r="M210" s="249">
        <v>347440</v>
      </c>
      <c r="N210" s="164">
        <v>44622</v>
      </c>
    </row>
    <row r="211" spans="1:14" ht="15.75" customHeight="1" x14ac:dyDescent="0.25">
      <c r="A211" t="s">
        <v>122</v>
      </c>
      <c r="B211" s="179">
        <v>3935</v>
      </c>
      <c r="C211" s="8" t="s">
        <v>491</v>
      </c>
      <c r="D211" s="10" t="s">
        <v>385</v>
      </c>
      <c r="E211" s="145" t="s">
        <v>356</v>
      </c>
      <c r="F211" s="145" t="s">
        <v>229</v>
      </c>
      <c r="G211" s="8" t="s">
        <v>230</v>
      </c>
      <c r="H211" s="8" t="s">
        <v>231</v>
      </c>
      <c r="I211" s="185" t="s">
        <v>232</v>
      </c>
      <c r="J211" s="12" t="s">
        <v>58</v>
      </c>
      <c r="K211">
        <v>2021</v>
      </c>
      <c r="L211" s="8" t="s">
        <v>20</v>
      </c>
      <c r="M211" s="248">
        <v>3935</v>
      </c>
      <c r="N211" s="160">
        <v>44622</v>
      </c>
    </row>
    <row r="212" spans="1:14" ht="15.75" customHeight="1" x14ac:dyDescent="0.25">
      <c r="A212" t="s">
        <v>122</v>
      </c>
      <c r="B212" s="179">
        <v>721</v>
      </c>
      <c r="C212" s="8" t="s">
        <v>492</v>
      </c>
      <c r="D212" s="10" t="s">
        <v>385</v>
      </c>
      <c r="E212" s="145" t="s">
        <v>356</v>
      </c>
      <c r="F212" s="145" t="s">
        <v>229</v>
      </c>
      <c r="G212" s="8" t="s">
        <v>230</v>
      </c>
      <c r="H212" s="8" t="s">
        <v>231</v>
      </c>
      <c r="I212" s="185" t="s">
        <v>232</v>
      </c>
      <c r="J212" s="12" t="s">
        <v>58</v>
      </c>
      <c r="K212">
        <v>2021</v>
      </c>
      <c r="L212" s="8" t="s">
        <v>24</v>
      </c>
      <c r="M212" s="248">
        <v>721</v>
      </c>
      <c r="N212" s="160">
        <v>44622</v>
      </c>
    </row>
    <row r="213" spans="1:14" ht="15.75" customHeight="1" x14ac:dyDescent="0.25">
      <c r="A213" t="s">
        <v>122</v>
      </c>
      <c r="B213" s="179">
        <v>90303</v>
      </c>
      <c r="C213" s="8" t="s">
        <v>493</v>
      </c>
      <c r="D213" s="10" t="s">
        <v>385</v>
      </c>
      <c r="E213" s="145" t="s">
        <v>356</v>
      </c>
      <c r="F213" s="145" t="s">
        <v>229</v>
      </c>
      <c r="G213" s="8" t="s">
        <v>230</v>
      </c>
      <c r="H213" s="8" t="s">
        <v>231</v>
      </c>
      <c r="I213" s="185" t="s">
        <v>232</v>
      </c>
      <c r="J213" s="12" t="s">
        <v>58</v>
      </c>
      <c r="K213">
        <v>2021</v>
      </c>
      <c r="L213" s="8" t="s">
        <v>26</v>
      </c>
      <c r="M213" s="248">
        <v>90303</v>
      </c>
      <c r="N213" s="160">
        <v>44622</v>
      </c>
    </row>
    <row r="214" spans="1:14" ht="15.75" customHeight="1" x14ac:dyDescent="0.25">
      <c r="A214" s="271" t="s">
        <v>122</v>
      </c>
      <c r="B214" s="259">
        <f>53180-112</f>
        <v>53068</v>
      </c>
      <c r="C214" s="14" t="s">
        <v>494</v>
      </c>
      <c r="D214" s="16" t="s">
        <v>376</v>
      </c>
      <c r="E214" s="148" t="s">
        <v>356</v>
      </c>
      <c r="F214" s="148" t="s">
        <v>229</v>
      </c>
      <c r="G214" s="14" t="s">
        <v>230</v>
      </c>
      <c r="H214" s="14" t="s">
        <v>231</v>
      </c>
      <c r="I214" s="184" t="s">
        <v>232</v>
      </c>
      <c r="J214" s="13" t="s">
        <v>32</v>
      </c>
      <c r="K214" s="126">
        <v>2021</v>
      </c>
      <c r="L214" s="14" t="s">
        <v>20</v>
      </c>
      <c r="M214" s="249">
        <v>53180</v>
      </c>
      <c r="N214" s="164">
        <v>44622</v>
      </c>
    </row>
    <row r="215" spans="1:14" ht="15.75" customHeight="1" x14ac:dyDescent="0.25">
      <c r="A215" s="271" t="s">
        <v>122</v>
      </c>
      <c r="B215" s="259">
        <f>6198-28</f>
        <v>6170</v>
      </c>
      <c r="C215" s="14" t="s">
        <v>495</v>
      </c>
      <c r="D215" s="16" t="s">
        <v>376</v>
      </c>
      <c r="E215" s="148" t="s">
        <v>356</v>
      </c>
      <c r="F215" s="148" t="s">
        <v>229</v>
      </c>
      <c r="G215" s="14" t="s">
        <v>230</v>
      </c>
      <c r="H215" s="14" t="s">
        <v>231</v>
      </c>
      <c r="I215" s="184" t="s">
        <v>232</v>
      </c>
      <c r="J215" s="13" t="s">
        <v>32</v>
      </c>
      <c r="K215" s="126">
        <v>2021</v>
      </c>
      <c r="L215" s="14" t="s">
        <v>24</v>
      </c>
      <c r="M215" s="249">
        <v>6198</v>
      </c>
      <c r="N215" s="164">
        <v>44622</v>
      </c>
    </row>
    <row r="216" spans="1:14" ht="15.75" customHeight="1" x14ac:dyDescent="0.25">
      <c r="A216" s="271" t="s">
        <v>122</v>
      </c>
      <c r="B216" s="259">
        <f>917394-14000</f>
        <v>903394</v>
      </c>
      <c r="C216" s="14" t="s">
        <v>496</v>
      </c>
      <c r="D216" s="16" t="s">
        <v>376</v>
      </c>
      <c r="E216" s="148" t="s">
        <v>356</v>
      </c>
      <c r="F216" s="148" t="s">
        <v>229</v>
      </c>
      <c r="G216" s="14" t="s">
        <v>230</v>
      </c>
      <c r="H216" s="14" t="s">
        <v>231</v>
      </c>
      <c r="I216" s="184" t="s">
        <v>232</v>
      </c>
      <c r="J216" s="13" t="s">
        <v>32</v>
      </c>
      <c r="K216" s="126">
        <v>2021</v>
      </c>
      <c r="L216" s="14" t="s">
        <v>26</v>
      </c>
      <c r="M216" s="249">
        <v>917394</v>
      </c>
      <c r="N216" s="164">
        <v>44622</v>
      </c>
    </row>
    <row r="217" spans="1:14" ht="15.75" customHeight="1" x14ac:dyDescent="0.25">
      <c r="A217" t="s">
        <v>122</v>
      </c>
      <c r="B217" s="179">
        <v>3369</v>
      </c>
      <c r="C217" s="8" t="s">
        <v>497</v>
      </c>
      <c r="D217" s="10" t="s">
        <v>378</v>
      </c>
      <c r="E217" s="145" t="s">
        <v>356</v>
      </c>
      <c r="F217" s="145" t="s">
        <v>229</v>
      </c>
      <c r="G217" s="8" t="s">
        <v>230</v>
      </c>
      <c r="H217" s="8" t="s">
        <v>231</v>
      </c>
      <c r="I217" s="185" t="s">
        <v>232</v>
      </c>
      <c r="J217" t="s">
        <v>61</v>
      </c>
      <c r="K217">
        <v>2021</v>
      </c>
      <c r="L217" s="8" t="s">
        <v>20</v>
      </c>
      <c r="M217" s="248">
        <v>3369</v>
      </c>
      <c r="N217" s="160">
        <v>44622</v>
      </c>
    </row>
    <row r="218" spans="1:14" ht="15.75" customHeight="1" x14ac:dyDescent="0.25">
      <c r="A218" t="s">
        <v>122</v>
      </c>
      <c r="B218" s="179">
        <v>613</v>
      </c>
      <c r="C218" s="8" t="s">
        <v>498</v>
      </c>
      <c r="D218" s="10" t="s">
        <v>378</v>
      </c>
      <c r="E218" s="145" t="s">
        <v>356</v>
      </c>
      <c r="F218" s="145" t="s">
        <v>229</v>
      </c>
      <c r="G218" s="8" t="s">
        <v>230</v>
      </c>
      <c r="H218" s="8" t="s">
        <v>231</v>
      </c>
      <c r="I218" s="185" t="s">
        <v>232</v>
      </c>
      <c r="J218" t="s">
        <v>61</v>
      </c>
      <c r="K218">
        <v>2021</v>
      </c>
      <c r="L218" s="8" t="s">
        <v>24</v>
      </c>
      <c r="M218" s="248">
        <v>613</v>
      </c>
      <c r="N218" s="160">
        <v>44622</v>
      </c>
    </row>
    <row r="219" spans="1:14" ht="15.75" customHeight="1" x14ac:dyDescent="0.25">
      <c r="A219" t="s">
        <v>122</v>
      </c>
      <c r="B219" s="179">
        <v>18373</v>
      </c>
      <c r="C219" s="8" t="s">
        <v>499</v>
      </c>
      <c r="D219" s="10" t="s">
        <v>378</v>
      </c>
      <c r="E219" s="145" t="s">
        <v>356</v>
      </c>
      <c r="F219" s="145" t="s">
        <v>229</v>
      </c>
      <c r="G219" s="8" t="s">
        <v>230</v>
      </c>
      <c r="H219" s="8" t="s">
        <v>231</v>
      </c>
      <c r="I219" s="185" t="s">
        <v>232</v>
      </c>
      <c r="J219" t="s">
        <v>61</v>
      </c>
      <c r="K219">
        <v>2021</v>
      </c>
      <c r="L219" s="8" t="s">
        <v>26</v>
      </c>
      <c r="M219" s="248">
        <v>18373</v>
      </c>
      <c r="N219" s="160">
        <v>44622</v>
      </c>
    </row>
    <row r="220" spans="1:14" ht="15.75" customHeight="1" x14ac:dyDescent="0.25">
      <c r="A220" s="126" t="s">
        <v>122</v>
      </c>
      <c r="B220" s="178">
        <v>15086</v>
      </c>
      <c r="C220" s="14" t="s">
        <v>502</v>
      </c>
      <c r="D220" s="16" t="s">
        <v>381</v>
      </c>
      <c r="E220" s="148" t="s">
        <v>356</v>
      </c>
      <c r="F220" s="148" t="s">
        <v>229</v>
      </c>
      <c r="G220" s="14" t="s">
        <v>230</v>
      </c>
      <c r="H220" s="14" t="s">
        <v>231</v>
      </c>
      <c r="I220" s="184" t="s">
        <v>232</v>
      </c>
      <c r="J220" s="126" t="s">
        <v>61</v>
      </c>
      <c r="K220" s="126">
        <v>2021</v>
      </c>
      <c r="L220" s="14" t="s">
        <v>20</v>
      </c>
      <c r="M220" s="249">
        <v>15086</v>
      </c>
      <c r="N220" s="164">
        <v>44622</v>
      </c>
    </row>
    <row r="221" spans="1:14" ht="15.75" customHeight="1" x14ac:dyDescent="0.25">
      <c r="A221" s="126" t="s">
        <v>122</v>
      </c>
      <c r="B221" s="178">
        <v>1632</v>
      </c>
      <c r="C221" s="14" t="s">
        <v>500</v>
      </c>
      <c r="D221" s="16" t="s">
        <v>381</v>
      </c>
      <c r="E221" s="148" t="s">
        <v>356</v>
      </c>
      <c r="F221" s="148" t="s">
        <v>229</v>
      </c>
      <c r="G221" s="14" t="s">
        <v>230</v>
      </c>
      <c r="H221" s="14" t="s">
        <v>231</v>
      </c>
      <c r="I221" s="184" t="s">
        <v>232</v>
      </c>
      <c r="J221" s="126" t="s">
        <v>61</v>
      </c>
      <c r="K221" s="126">
        <v>2021</v>
      </c>
      <c r="L221" s="14" t="s">
        <v>24</v>
      </c>
      <c r="M221" s="249">
        <v>1632</v>
      </c>
      <c r="N221" s="164">
        <v>44622</v>
      </c>
    </row>
    <row r="222" spans="1:14" ht="15.75" customHeight="1" x14ac:dyDescent="0.25">
      <c r="A222" s="126" t="s">
        <v>122</v>
      </c>
      <c r="B222" s="178">
        <v>104228</v>
      </c>
      <c r="C222" s="14" t="s">
        <v>501</v>
      </c>
      <c r="D222" s="16" t="s">
        <v>381</v>
      </c>
      <c r="E222" s="148" t="s">
        <v>356</v>
      </c>
      <c r="F222" s="148" t="s">
        <v>229</v>
      </c>
      <c r="G222" s="14" t="s">
        <v>230</v>
      </c>
      <c r="H222" s="14" t="s">
        <v>231</v>
      </c>
      <c r="I222" s="184" t="s">
        <v>232</v>
      </c>
      <c r="J222" s="126" t="s">
        <v>61</v>
      </c>
      <c r="K222" s="126">
        <v>2021</v>
      </c>
      <c r="L222" s="14" t="s">
        <v>26</v>
      </c>
      <c r="M222" s="249">
        <v>104228</v>
      </c>
      <c r="N222" s="164">
        <v>44622</v>
      </c>
    </row>
    <row r="223" spans="1:14" ht="15.75" customHeight="1" x14ac:dyDescent="0.25">
      <c r="A223" t="s">
        <v>122</v>
      </c>
      <c r="B223" s="179">
        <v>1413</v>
      </c>
      <c r="C223" s="8" t="s">
        <v>503</v>
      </c>
      <c r="D223" s="10" t="s">
        <v>370</v>
      </c>
      <c r="E223" s="145" t="s">
        <v>356</v>
      </c>
      <c r="F223" s="10" t="s">
        <v>149</v>
      </c>
      <c r="G223" s="8" t="s">
        <v>150</v>
      </c>
      <c r="H223" s="8" t="s">
        <v>151</v>
      </c>
      <c r="I223" s="185" t="s">
        <v>152</v>
      </c>
      <c r="J223" s="8" t="s">
        <v>153</v>
      </c>
      <c r="K223">
        <v>2021</v>
      </c>
      <c r="L223" s="8" t="s">
        <v>20</v>
      </c>
      <c r="M223" s="209">
        <v>1413</v>
      </c>
      <c r="N223" s="160">
        <v>44629</v>
      </c>
    </row>
    <row r="224" spans="1:14" ht="15.75" customHeight="1" x14ac:dyDescent="0.25">
      <c r="A224" t="s">
        <v>122</v>
      </c>
      <c r="B224" s="179">
        <v>296</v>
      </c>
      <c r="C224" s="8" t="s">
        <v>504</v>
      </c>
      <c r="D224" s="10" t="s">
        <v>370</v>
      </c>
      <c r="E224" s="145" t="s">
        <v>356</v>
      </c>
      <c r="F224" s="10" t="s">
        <v>149</v>
      </c>
      <c r="G224" s="8" t="s">
        <v>150</v>
      </c>
      <c r="H224" s="8" t="s">
        <v>151</v>
      </c>
      <c r="I224" s="185" t="s">
        <v>152</v>
      </c>
      <c r="J224" s="8" t="s">
        <v>153</v>
      </c>
      <c r="K224">
        <v>2021</v>
      </c>
      <c r="L224" s="8" t="s">
        <v>24</v>
      </c>
      <c r="M224" s="209">
        <v>296</v>
      </c>
      <c r="N224" s="160">
        <v>44629</v>
      </c>
    </row>
    <row r="225" spans="1:14" ht="15.75" customHeight="1" x14ac:dyDescent="0.25">
      <c r="A225" t="s">
        <v>122</v>
      </c>
      <c r="B225" s="179">
        <v>25489</v>
      </c>
      <c r="C225" s="8" t="s">
        <v>505</v>
      </c>
      <c r="D225" s="10" t="s">
        <v>370</v>
      </c>
      <c r="E225" s="145" t="s">
        <v>356</v>
      </c>
      <c r="F225" s="10" t="s">
        <v>149</v>
      </c>
      <c r="G225" s="8" t="s">
        <v>150</v>
      </c>
      <c r="H225" s="8" t="s">
        <v>151</v>
      </c>
      <c r="I225" s="185" t="s">
        <v>152</v>
      </c>
      <c r="J225" s="8" t="s">
        <v>153</v>
      </c>
      <c r="K225">
        <v>2021</v>
      </c>
      <c r="L225" s="8" t="s">
        <v>26</v>
      </c>
      <c r="M225" s="209">
        <v>25489</v>
      </c>
      <c r="N225" s="160">
        <v>44629</v>
      </c>
    </row>
    <row r="226" spans="1:14" ht="15.75" customHeight="1" x14ac:dyDescent="0.25">
      <c r="A226" s="126" t="s">
        <v>122</v>
      </c>
      <c r="B226" s="178">
        <v>11149</v>
      </c>
      <c r="C226" s="14" t="s">
        <v>509</v>
      </c>
      <c r="D226" s="16" t="s">
        <v>371</v>
      </c>
      <c r="E226" s="148" t="s">
        <v>356</v>
      </c>
      <c r="F226" s="16" t="s">
        <v>149</v>
      </c>
      <c r="G226" s="14" t="s">
        <v>150</v>
      </c>
      <c r="H226" s="14" t="s">
        <v>151</v>
      </c>
      <c r="I226" s="184" t="s">
        <v>152</v>
      </c>
      <c r="J226" s="14" t="s">
        <v>158</v>
      </c>
      <c r="K226" s="126">
        <v>2021</v>
      </c>
      <c r="L226" s="14" t="s">
        <v>20</v>
      </c>
      <c r="M226" s="210">
        <v>11149</v>
      </c>
      <c r="N226" s="164">
        <v>44629</v>
      </c>
    </row>
    <row r="227" spans="1:14" ht="15.75" customHeight="1" x14ac:dyDescent="0.25">
      <c r="A227" s="271" t="s">
        <v>122</v>
      </c>
      <c r="B227" s="259">
        <f>4870-3495</f>
        <v>1375</v>
      </c>
      <c r="C227" s="14" t="s">
        <v>510</v>
      </c>
      <c r="D227" s="16" t="s">
        <v>371</v>
      </c>
      <c r="E227" s="148" t="s">
        <v>356</v>
      </c>
      <c r="F227" s="16" t="s">
        <v>149</v>
      </c>
      <c r="G227" s="14" t="s">
        <v>150</v>
      </c>
      <c r="H227" s="14" t="s">
        <v>151</v>
      </c>
      <c r="I227" s="184" t="s">
        <v>152</v>
      </c>
      <c r="J227" s="14" t="s">
        <v>158</v>
      </c>
      <c r="K227" s="126">
        <v>2021</v>
      </c>
      <c r="L227" s="14" t="s">
        <v>24</v>
      </c>
      <c r="M227" s="210">
        <v>4870</v>
      </c>
      <c r="N227" s="164">
        <v>44629</v>
      </c>
    </row>
    <row r="228" spans="1:14" ht="15.75" customHeight="1" x14ac:dyDescent="0.25">
      <c r="A228" s="271" t="s">
        <v>122</v>
      </c>
      <c r="B228" s="259">
        <f>911928-786900</f>
        <v>125028</v>
      </c>
      <c r="C228" s="14" t="s">
        <v>511</v>
      </c>
      <c r="D228" s="16" t="s">
        <v>371</v>
      </c>
      <c r="E228" s="148" t="s">
        <v>356</v>
      </c>
      <c r="F228" s="16" t="s">
        <v>149</v>
      </c>
      <c r="G228" s="14" t="s">
        <v>150</v>
      </c>
      <c r="H228" s="14" t="s">
        <v>151</v>
      </c>
      <c r="I228" s="184" t="s">
        <v>152</v>
      </c>
      <c r="J228" s="14" t="s">
        <v>158</v>
      </c>
      <c r="K228" s="126">
        <v>2021</v>
      </c>
      <c r="L228" s="14" t="s">
        <v>26</v>
      </c>
      <c r="M228" s="210">
        <v>911928</v>
      </c>
      <c r="N228" s="164">
        <v>44629</v>
      </c>
    </row>
    <row r="229" spans="1:14" ht="15.75" customHeight="1" x14ac:dyDescent="0.25">
      <c r="A229" s="271" t="s">
        <v>122</v>
      </c>
      <c r="B229" s="259">
        <f>290-59-2-1-6</f>
        <v>222</v>
      </c>
      <c r="C229" s="8" t="s">
        <v>519</v>
      </c>
      <c r="D229" s="10" t="s">
        <v>425</v>
      </c>
      <c r="E229" s="145" t="s">
        <v>358</v>
      </c>
      <c r="F229" s="145" t="s">
        <v>515</v>
      </c>
      <c r="G229" s="8" t="s">
        <v>517</v>
      </c>
      <c r="H229" s="145" t="s">
        <v>516</v>
      </c>
      <c r="I229" s="185" t="s">
        <v>518</v>
      </c>
      <c r="J229" s="145" t="s">
        <v>32</v>
      </c>
      <c r="K229">
        <v>2021</v>
      </c>
      <c r="L229" s="8" t="s">
        <v>20</v>
      </c>
      <c r="M229" s="209">
        <v>290</v>
      </c>
      <c r="N229" s="160">
        <v>44629</v>
      </c>
    </row>
    <row r="230" spans="1:14" ht="15.75" customHeight="1" x14ac:dyDescent="0.25">
      <c r="A230" s="271" t="s">
        <v>122</v>
      </c>
      <c r="B230" s="259">
        <f>60-7-1-1-1</f>
        <v>50</v>
      </c>
      <c r="C230" s="8" t="s">
        <v>520</v>
      </c>
      <c r="D230" s="10" t="s">
        <v>425</v>
      </c>
      <c r="E230" s="145" t="s">
        <v>358</v>
      </c>
      <c r="F230" s="145" t="s">
        <v>515</v>
      </c>
      <c r="G230" s="8" t="s">
        <v>517</v>
      </c>
      <c r="H230" s="145" t="s">
        <v>516</v>
      </c>
      <c r="I230" s="185" t="s">
        <v>518</v>
      </c>
      <c r="J230" s="145" t="s">
        <v>32</v>
      </c>
      <c r="K230">
        <v>2021</v>
      </c>
      <c r="L230" s="8" t="s">
        <v>24</v>
      </c>
      <c r="M230" s="209">
        <v>60</v>
      </c>
      <c r="N230" s="160">
        <v>44629</v>
      </c>
    </row>
    <row r="231" spans="1:14" ht="15.75" customHeight="1" x14ac:dyDescent="0.25">
      <c r="A231" s="271" t="s">
        <v>122</v>
      </c>
      <c r="B231" s="259">
        <f>121993-22753-190-65-433</f>
        <v>98552</v>
      </c>
      <c r="C231" s="8" t="s">
        <v>521</v>
      </c>
      <c r="D231" s="10" t="s">
        <v>425</v>
      </c>
      <c r="E231" s="145" t="s">
        <v>358</v>
      </c>
      <c r="F231" s="145" t="s">
        <v>515</v>
      </c>
      <c r="G231" s="8" t="s">
        <v>517</v>
      </c>
      <c r="H231" s="145" t="s">
        <v>516</v>
      </c>
      <c r="I231" s="185" t="s">
        <v>518</v>
      </c>
      <c r="J231" s="145" t="s">
        <v>32</v>
      </c>
      <c r="K231">
        <v>2021</v>
      </c>
      <c r="L231" s="8" t="s">
        <v>26</v>
      </c>
      <c r="M231" s="209">
        <v>121993</v>
      </c>
      <c r="N231" s="160">
        <v>44629</v>
      </c>
    </row>
    <row r="232" spans="1:14" ht="15.75" customHeight="1" x14ac:dyDescent="0.25">
      <c r="A232" s="271" t="s">
        <v>122</v>
      </c>
      <c r="B232" s="259">
        <f>16991-10861</f>
        <v>6130</v>
      </c>
      <c r="C232" s="13" t="s">
        <v>525</v>
      </c>
      <c r="D232" s="16" t="s">
        <v>185</v>
      </c>
      <c r="E232" s="148" t="s">
        <v>356</v>
      </c>
      <c r="F232" s="148" t="s">
        <v>186</v>
      </c>
      <c r="G232" s="14" t="s">
        <v>187</v>
      </c>
      <c r="H232" s="148" t="s">
        <v>403</v>
      </c>
      <c r="I232" s="184" t="s">
        <v>404</v>
      </c>
      <c r="J232" s="148" t="s">
        <v>190</v>
      </c>
      <c r="K232" s="126">
        <v>2021</v>
      </c>
      <c r="L232" s="14" t="s">
        <v>20</v>
      </c>
      <c r="M232" s="210">
        <v>16991</v>
      </c>
      <c r="N232" s="164">
        <v>44637</v>
      </c>
    </row>
    <row r="233" spans="1:14" ht="15.75" customHeight="1" x14ac:dyDescent="0.25">
      <c r="A233" s="271" t="s">
        <v>122</v>
      </c>
      <c r="B233" s="259">
        <f>3014-367</f>
        <v>2647</v>
      </c>
      <c r="C233" s="13" t="s">
        <v>526</v>
      </c>
      <c r="D233" s="16" t="s">
        <v>185</v>
      </c>
      <c r="E233" s="148" t="s">
        <v>356</v>
      </c>
      <c r="F233" s="148" t="s">
        <v>186</v>
      </c>
      <c r="G233" s="14" t="s">
        <v>187</v>
      </c>
      <c r="H233" s="148" t="s">
        <v>403</v>
      </c>
      <c r="I233" s="184" t="s">
        <v>404</v>
      </c>
      <c r="J233" s="148" t="s">
        <v>190</v>
      </c>
      <c r="K233" s="126">
        <v>2021</v>
      </c>
      <c r="L233" s="14" t="s">
        <v>24</v>
      </c>
      <c r="M233" s="210">
        <v>3014</v>
      </c>
      <c r="N233" s="164">
        <v>44637</v>
      </c>
    </row>
    <row r="234" spans="1:14" ht="15.75" customHeight="1" x14ac:dyDescent="0.25">
      <c r="A234" s="126" t="s">
        <v>122</v>
      </c>
      <c r="B234" s="178">
        <v>131006</v>
      </c>
      <c r="C234" s="13" t="s">
        <v>527</v>
      </c>
      <c r="D234" s="16" t="s">
        <v>185</v>
      </c>
      <c r="E234" s="148" t="s">
        <v>356</v>
      </c>
      <c r="F234" s="148" t="s">
        <v>186</v>
      </c>
      <c r="G234" s="14" t="s">
        <v>187</v>
      </c>
      <c r="H234" s="148" t="s">
        <v>403</v>
      </c>
      <c r="I234" s="184" t="s">
        <v>404</v>
      </c>
      <c r="J234" s="148" t="s">
        <v>190</v>
      </c>
      <c r="K234" s="126">
        <v>2021</v>
      </c>
      <c r="L234" s="14" t="s">
        <v>26</v>
      </c>
      <c r="M234" s="210">
        <v>131006</v>
      </c>
      <c r="N234" s="164">
        <v>44637</v>
      </c>
    </row>
    <row r="235" spans="1:14" ht="15.75" customHeight="1" x14ac:dyDescent="0.25">
      <c r="A235" t="s">
        <v>122</v>
      </c>
      <c r="B235" s="179">
        <v>10</v>
      </c>
      <c r="C235" s="12" t="s">
        <v>536</v>
      </c>
      <c r="D235" s="10" t="s">
        <v>538</v>
      </c>
      <c r="E235" s="145" t="s">
        <v>357</v>
      </c>
      <c r="F235" s="145" t="s">
        <v>297</v>
      </c>
      <c r="G235" s="8" t="s">
        <v>288</v>
      </c>
      <c r="H235" s="145" t="s">
        <v>289</v>
      </c>
      <c r="I235" s="150" t="s">
        <v>290</v>
      </c>
      <c r="J235" s="145" t="s">
        <v>325</v>
      </c>
      <c r="K235">
        <v>2021</v>
      </c>
      <c r="L235" s="8" t="s">
        <v>20</v>
      </c>
      <c r="M235" s="209">
        <v>10</v>
      </c>
      <c r="N235" s="160">
        <v>44734</v>
      </c>
    </row>
    <row r="236" spans="1:14" ht="15.75" customHeight="1" x14ac:dyDescent="0.25">
      <c r="A236" t="s">
        <v>122</v>
      </c>
      <c r="B236" s="179">
        <v>2</v>
      </c>
      <c r="C236" s="12" t="s">
        <v>537</v>
      </c>
      <c r="D236" s="10" t="s">
        <v>538</v>
      </c>
      <c r="E236" s="145" t="s">
        <v>357</v>
      </c>
      <c r="F236" s="145" t="s">
        <v>297</v>
      </c>
      <c r="G236" s="8" t="s">
        <v>288</v>
      </c>
      <c r="H236" s="145" t="s">
        <v>289</v>
      </c>
      <c r="I236" s="150" t="s">
        <v>290</v>
      </c>
      <c r="J236" s="145" t="s">
        <v>325</v>
      </c>
      <c r="K236">
        <v>2021</v>
      </c>
      <c r="L236" s="8" t="s">
        <v>24</v>
      </c>
      <c r="M236" s="209">
        <v>2</v>
      </c>
      <c r="N236" s="160">
        <v>44734</v>
      </c>
    </row>
    <row r="237" spans="1:14" ht="15.75" customHeight="1" x14ac:dyDescent="0.25">
      <c r="A237" s="126" t="s">
        <v>122</v>
      </c>
      <c r="B237" s="178">
        <v>29</v>
      </c>
      <c r="C237" s="13" t="s">
        <v>544</v>
      </c>
      <c r="D237" s="16" t="s">
        <v>402</v>
      </c>
      <c r="E237" s="148" t="s">
        <v>357</v>
      </c>
      <c r="F237" s="148" t="s">
        <v>297</v>
      </c>
      <c r="G237" s="14" t="s">
        <v>288</v>
      </c>
      <c r="H237" s="148" t="s">
        <v>289</v>
      </c>
      <c r="I237" s="152" t="s">
        <v>290</v>
      </c>
      <c r="J237" s="148" t="s">
        <v>273</v>
      </c>
      <c r="K237" s="126">
        <v>2021</v>
      </c>
      <c r="L237" s="14" t="s">
        <v>20</v>
      </c>
      <c r="M237" s="210">
        <v>29</v>
      </c>
      <c r="N237" s="164">
        <v>44788</v>
      </c>
    </row>
    <row r="238" spans="1:14" ht="15.75" customHeight="1" x14ac:dyDescent="0.25">
      <c r="A238" s="126" t="s">
        <v>122</v>
      </c>
      <c r="B238" s="178">
        <v>3</v>
      </c>
      <c r="C238" s="13" t="s">
        <v>545</v>
      </c>
      <c r="D238" s="16" t="s">
        <v>402</v>
      </c>
      <c r="E238" s="148" t="s">
        <v>357</v>
      </c>
      <c r="F238" s="148" t="s">
        <v>297</v>
      </c>
      <c r="G238" s="14" t="s">
        <v>288</v>
      </c>
      <c r="H238" s="148" t="s">
        <v>289</v>
      </c>
      <c r="I238" s="152" t="s">
        <v>290</v>
      </c>
      <c r="J238" s="148" t="s">
        <v>273</v>
      </c>
      <c r="K238" s="126">
        <v>2021</v>
      </c>
      <c r="L238" s="14" t="s">
        <v>24</v>
      </c>
      <c r="M238" s="210">
        <v>3</v>
      </c>
      <c r="N238" s="164">
        <v>44788</v>
      </c>
    </row>
    <row r="239" spans="1:14" ht="15.75" customHeight="1" x14ac:dyDescent="0.25">
      <c r="A239" t="s">
        <v>122</v>
      </c>
      <c r="B239" s="179">
        <v>12</v>
      </c>
      <c r="C239" s="12" t="s">
        <v>546</v>
      </c>
      <c r="D239" s="10" t="s">
        <v>416</v>
      </c>
      <c r="E239" s="145" t="s">
        <v>357</v>
      </c>
      <c r="F239" s="145" t="s">
        <v>297</v>
      </c>
      <c r="G239" s="8" t="s">
        <v>288</v>
      </c>
      <c r="H239" s="145" t="s">
        <v>289</v>
      </c>
      <c r="I239" s="150" t="s">
        <v>290</v>
      </c>
      <c r="J239" s="145" t="s">
        <v>363</v>
      </c>
      <c r="K239">
        <v>2021</v>
      </c>
      <c r="L239" s="8" t="s">
        <v>20</v>
      </c>
      <c r="M239" s="209">
        <v>12</v>
      </c>
      <c r="N239" s="160">
        <v>44788</v>
      </c>
    </row>
    <row r="240" spans="1:14" ht="15.75" customHeight="1" x14ac:dyDescent="0.25">
      <c r="A240" t="s">
        <v>122</v>
      </c>
      <c r="B240" s="179">
        <v>1</v>
      </c>
      <c r="C240" s="12" t="s">
        <v>547</v>
      </c>
      <c r="D240" s="10" t="s">
        <v>416</v>
      </c>
      <c r="E240" s="145" t="s">
        <v>357</v>
      </c>
      <c r="F240" s="145" t="s">
        <v>297</v>
      </c>
      <c r="G240" s="8" t="s">
        <v>288</v>
      </c>
      <c r="H240" s="145" t="s">
        <v>289</v>
      </c>
      <c r="I240" s="150" t="s">
        <v>290</v>
      </c>
      <c r="J240" s="145" t="s">
        <v>363</v>
      </c>
      <c r="K240">
        <v>2021</v>
      </c>
      <c r="L240" s="8" t="s">
        <v>24</v>
      </c>
      <c r="M240" s="209">
        <v>1</v>
      </c>
      <c r="N240" s="160">
        <v>44788</v>
      </c>
    </row>
    <row r="241" spans="1:14" ht="15.75" customHeight="1" x14ac:dyDescent="0.25">
      <c r="A241" s="126" t="s">
        <v>122</v>
      </c>
      <c r="B241" s="178">
        <v>18</v>
      </c>
      <c r="C241" s="14" t="s">
        <v>552</v>
      </c>
      <c r="D241" s="16" t="s">
        <v>421</v>
      </c>
      <c r="E241" s="148" t="s">
        <v>357</v>
      </c>
      <c r="F241" s="148" t="s">
        <v>297</v>
      </c>
      <c r="G241" s="14" t="s">
        <v>288</v>
      </c>
      <c r="H241" s="148" t="s">
        <v>289</v>
      </c>
      <c r="I241" s="152" t="s">
        <v>290</v>
      </c>
      <c r="J241" s="148" t="s">
        <v>422</v>
      </c>
      <c r="K241" s="126">
        <v>2021</v>
      </c>
      <c r="L241" s="14" t="s">
        <v>20</v>
      </c>
      <c r="M241" s="210">
        <v>18</v>
      </c>
      <c r="N241" s="164">
        <v>44788</v>
      </c>
    </row>
    <row r="242" spans="1:14" ht="15.75" customHeight="1" x14ac:dyDescent="0.25">
      <c r="A242" s="126" t="s">
        <v>122</v>
      </c>
      <c r="B242" s="178">
        <v>3</v>
      </c>
      <c r="C242" s="14" t="s">
        <v>553</v>
      </c>
      <c r="D242" s="16" t="s">
        <v>421</v>
      </c>
      <c r="E242" s="148" t="s">
        <v>357</v>
      </c>
      <c r="F242" s="148" t="s">
        <v>297</v>
      </c>
      <c r="G242" s="14" t="s">
        <v>288</v>
      </c>
      <c r="H242" s="148" t="s">
        <v>289</v>
      </c>
      <c r="I242" s="152" t="s">
        <v>290</v>
      </c>
      <c r="J242" s="148" t="s">
        <v>422</v>
      </c>
      <c r="K242" s="126">
        <v>2021</v>
      </c>
      <c r="L242" s="14" t="s">
        <v>24</v>
      </c>
      <c r="M242" s="210">
        <v>3</v>
      </c>
      <c r="N242" s="164">
        <v>44788</v>
      </c>
    </row>
    <row r="243" spans="1:14" ht="15.75" customHeight="1" x14ac:dyDescent="0.25">
      <c r="A243" s="8" t="s">
        <v>122</v>
      </c>
      <c r="B243" s="179">
        <v>151</v>
      </c>
      <c r="C243" s="12" t="s">
        <v>567</v>
      </c>
      <c r="D243" s="10" t="s">
        <v>569</v>
      </c>
      <c r="E243" s="145" t="s">
        <v>357</v>
      </c>
      <c r="F243" s="145" t="s">
        <v>297</v>
      </c>
      <c r="G243" s="8" t="s">
        <v>288</v>
      </c>
      <c r="H243" s="145" t="s">
        <v>289</v>
      </c>
      <c r="I243" s="150" t="s">
        <v>290</v>
      </c>
      <c r="J243" s="145" t="s">
        <v>422</v>
      </c>
      <c r="K243">
        <v>2021</v>
      </c>
      <c r="L243" s="8" t="s">
        <v>20</v>
      </c>
      <c r="M243" s="209">
        <v>151</v>
      </c>
      <c r="N243" s="160">
        <v>44945</v>
      </c>
    </row>
    <row r="244" spans="1:14" ht="15.75" customHeight="1" x14ac:dyDescent="0.25">
      <c r="A244" s="8" t="s">
        <v>122</v>
      </c>
      <c r="B244" s="179">
        <v>21</v>
      </c>
      <c r="C244" s="12" t="s">
        <v>568</v>
      </c>
      <c r="D244" s="10" t="s">
        <v>570</v>
      </c>
      <c r="E244" s="145" t="s">
        <v>357</v>
      </c>
      <c r="F244" s="145" t="s">
        <v>297</v>
      </c>
      <c r="G244" s="8" t="s">
        <v>288</v>
      </c>
      <c r="H244" s="145" t="s">
        <v>289</v>
      </c>
      <c r="I244" s="150" t="s">
        <v>290</v>
      </c>
      <c r="J244" s="145" t="s">
        <v>422</v>
      </c>
      <c r="K244">
        <v>2021</v>
      </c>
      <c r="L244" s="8" t="s">
        <v>24</v>
      </c>
      <c r="M244" s="209">
        <v>21</v>
      </c>
      <c r="N244" s="160">
        <v>44945</v>
      </c>
    </row>
    <row r="245" spans="1:14" ht="15.75" customHeight="1" x14ac:dyDescent="0.25">
      <c r="A245" s="126" t="s">
        <v>122</v>
      </c>
      <c r="B245" s="178">
        <v>180</v>
      </c>
      <c r="C245" s="13" t="s">
        <v>572</v>
      </c>
      <c r="D245" s="16" t="s">
        <v>574</v>
      </c>
      <c r="E245" s="148" t="s">
        <v>357</v>
      </c>
      <c r="F245" s="148" t="s">
        <v>297</v>
      </c>
      <c r="G245" s="14" t="s">
        <v>288</v>
      </c>
      <c r="H245" s="148" t="s">
        <v>289</v>
      </c>
      <c r="I245" s="152" t="s">
        <v>290</v>
      </c>
      <c r="J245" s="148" t="s">
        <v>291</v>
      </c>
      <c r="K245" s="126">
        <v>2021</v>
      </c>
      <c r="L245" s="14" t="s">
        <v>20</v>
      </c>
      <c r="M245" s="210">
        <v>180</v>
      </c>
      <c r="N245" s="164">
        <v>44945</v>
      </c>
    </row>
    <row r="246" spans="1:14" s="137" customFormat="1" ht="15.75" customHeight="1" thickBot="1" x14ac:dyDescent="0.3">
      <c r="A246" s="282" t="s">
        <v>122</v>
      </c>
      <c r="B246" s="297">
        <v>15</v>
      </c>
      <c r="C246" s="281" t="s">
        <v>573</v>
      </c>
      <c r="D246" s="281" t="s">
        <v>575</v>
      </c>
      <c r="E246" s="298" t="s">
        <v>357</v>
      </c>
      <c r="F246" s="298" t="s">
        <v>297</v>
      </c>
      <c r="G246" s="282" t="s">
        <v>288</v>
      </c>
      <c r="H246" s="298" t="s">
        <v>289</v>
      </c>
      <c r="I246" s="299" t="s">
        <v>290</v>
      </c>
      <c r="J246" s="298" t="s">
        <v>291</v>
      </c>
      <c r="K246" s="282">
        <v>2021</v>
      </c>
      <c r="L246" s="282" t="s">
        <v>24</v>
      </c>
      <c r="M246" s="283">
        <v>15</v>
      </c>
      <c r="N246" s="284">
        <v>44945</v>
      </c>
    </row>
    <row r="247" spans="1:14" ht="15.75" customHeight="1" x14ac:dyDescent="0.25">
      <c r="A247" s="8" t="s">
        <v>122</v>
      </c>
      <c r="B247" s="179">
        <v>10858</v>
      </c>
      <c r="C247" s="12" t="s">
        <v>577</v>
      </c>
      <c r="D247" t="s">
        <v>14</v>
      </c>
      <c r="E247" s="8" t="s">
        <v>356</v>
      </c>
      <c r="F247" t="s">
        <v>15</v>
      </c>
      <c r="G247" t="s">
        <v>16</v>
      </c>
      <c r="H247" t="s">
        <v>17</v>
      </c>
      <c r="I247" s="1" t="s">
        <v>18</v>
      </c>
      <c r="J247" t="s">
        <v>19</v>
      </c>
      <c r="K247" s="8">
        <v>2022</v>
      </c>
      <c r="L247" s="8" t="s">
        <v>20</v>
      </c>
      <c r="M247" s="209">
        <v>10858</v>
      </c>
      <c r="N247" s="160">
        <v>44966</v>
      </c>
    </row>
    <row r="248" spans="1:14" ht="15.75" customHeight="1" x14ac:dyDescent="0.25">
      <c r="A248" s="8" t="s">
        <v>122</v>
      </c>
      <c r="B248" s="179">
        <v>1335</v>
      </c>
      <c r="C248" s="12" t="s">
        <v>578</v>
      </c>
      <c r="D248" t="s">
        <v>14</v>
      </c>
      <c r="E248" s="8" t="s">
        <v>356</v>
      </c>
      <c r="F248" t="s">
        <v>15</v>
      </c>
      <c r="G248" t="s">
        <v>16</v>
      </c>
      <c r="H248" t="s">
        <v>17</v>
      </c>
      <c r="I248" s="1" t="s">
        <v>18</v>
      </c>
      <c r="J248" t="s">
        <v>19</v>
      </c>
      <c r="K248" s="8">
        <v>2022</v>
      </c>
      <c r="L248" s="8" t="s">
        <v>24</v>
      </c>
      <c r="M248" s="209">
        <v>1335</v>
      </c>
      <c r="N248" s="160">
        <v>44966</v>
      </c>
    </row>
    <row r="249" spans="1:14" ht="15.75" customHeight="1" x14ac:dyDescent="0.25">
      <c r="A249" s="8" t="s">
        <v>122</v>
      </c>
      <c r="B249" s="179">
        <v>192833</v>
      </c>
      <c r="C249" s="12" t="s">
        <v>579</v>
      </c>
      <c r="D249" t="s">
        <v>14</v>
      </c>
      <c r="E249" s="8" t="s">
        <v>356</v>
      </c>
      <c r="F249" t="s">
        <v>15</v>
      </c>
      <c r="G249" t="s">
        <v>16</v>
      </c>
      <c r="H249" t="s">
        <v>17</v>
      </c>
      <c r="I249" s="1" t="s">
        <v>18</v>
      </c>
      <c r="J249" t="s">
        <v>19</v>
      </c>
      <c r="K249" s="8">
        <v>2022</v>
      </c>
      <c r="L249" s="8" t="s">
        <v>26</v>
      </c>
      <c r="M249" s="209">
        <v>192833</v>
      </c>
      <c r="N249" s="160">
        <v>44966</v>
      </c>
    </row>
    <row r="250" spans="1:14" s="126" customFormat="1" ht="15.75" customHeight="1" x14ac:dyDescent="0.25">
      <c r="A250" s="14" t="s">
        <v>122</v>
      </c>
      <c r="B250" s="178">
        <v>35961</v>
      </c>
      <c r="C250" s="13" t="s">
        <v>584</v>
      </c>
      <c r="D250" s="126" t="s">
        <v>373</v>
      </c>
      <c r="E250" s="126" t="s">
        <v>356</v>
      </c>
      <c r="F250" s="16" t="s">
        <v>583</v>
      </c>
      <c r="G250" s="126" t="s">
        <v>230</v>
      </c>
      <c r="H250" s="126" t="s">
        <v>231</v>
      </c>
      <c r="I250" s="270" t="s">
        <v>599</v>
      </c>
      <c r="J250" s="126" t="s">
        <v>45</v>
      </c>
      <c r="K250" s="126">
        <v>2022</v>
      </c>
      <c r="L250" s="14" t="s">
        <v>20</v>
      </c>
      <c r="M250" s="249">
        <v>35961</v>
      </c>
      <c r="N250" s="164">
        <v>44970</v>
      </c>
    </row>
    <row r="251" spans="1:14" s="126" customFormat="1" ht="15.75" customHeight="1" x14ac:dyDescent="0.25">
      <c r="A251" s="14" t="s">
        <v>122</v>
      </c>
      <c r="B251" s="178">
        <v>6997</v>
      </c>
      <c r="C251" s="13" t="s">
        <v>585</v>
      </c>
      <c r="D251" s="126" t="s">
        <v>373</v>
      </c>
      <c r="E251" s="126" t="s">
        <v>356</v>
      </c>
      <c r="F251" s="16" t="s">
        <v>583</v>
      </c>
      <c r="G251" s="126" t="s">
        <v>230</v>
      </c>
      <c r="H251" s="126" t="s">
        <v>231</v>
      </c>
      <c r="I251" s="270" t="s">
        <v>599</v>
      </c>
      <c r="J251" s="126" t="s">
        <v>45</v>
      </c>
      <c r="K251" s="126">
        <v>2022</v>
      </c>
      <c r="L251" s="14" t="s">
        <v>24</v>
      </c>
      <c r="M251" s="249">
        <v>6997</v>
      </c>
      <c r="N251" s="164">
        <v>44970</v>
      </c>
    </row>
    <row r="252" spans="1:14" s="126" customFormat="1" ht="15.75" customHeight="1" x14ac:dyDescent="0.25">
      <c r="A252" s="14" t="s">
        <v>122</v>
      </c>
      <c r="B252" s="178">
        <v>760956</v>
      </c>
      <c r="C252" s="13" t="s">
        <v>586</v>
      </c>
      <c r="D252" s="126" t="s">
        <v>373</v>
      </c>
      <c r="E252" s="126" t="s">
        <v>356</v>
      </c>
      <c r="F252" s="16" t="s">
        <v>583</v>
      </c>
      <c r="G252" s="126" t="s">
        <v>230</v>
      </c>
      <c r="H252" s="126" t="s">
        <v>231</v>
      </c>
      <c r="I252" s="270" t="s">
        <v>599</v>
      </c>
      <c r="J252" s="126" t="s">
        <v>45</v>
      </c>
      <c r="K252" s="126">
        <v>2022</v>
      </c>
      <c r="L252" s="14" t="s">
        <v>26</v>
      </c>
      <c r="M252" s="249">
        <v>760956</v>
      </c>
      <c r="N252" s="164">
        <v>44970</v>
      </c>
    </row>
    <row r="253" spans="1:14" ht="15.75" customHeight="1" x14ac:dyDescent="0.25">
      <c r="A253" s="8" t="s">
        <v>122</v>
      </c>
      <c r="B253" s="179">
        <v>13772</v>
      </c>
      <c r="C253" s="12" t="s">
        <v>587</v>
      </c>
      <c r="D253" t="s">
        <v>384</v>
      </c>
      <c r="E253" t="s">
        <v>356</v>
      </c>
      <c r="F253" s="10" t="s">
        <v>583</v>
      </c>
      <c r="G253" t="s">
        <v>230</v>
      </c>
      <c r="H253" t="s">
        <v>231</v>
      </c>
      <c r="I253" s="273" t="s">
        <v>599</v>
      </c>
      <c r="J253" t="s">
        <v>49</v>
      </c>
      <c r="K253" s="8">
        <v>2022</v>
      </c>
      <c r="L253" s="8" t="s">
        <v>20</v>
      </c>
      <c r="M253" s="248">
        <v>13772</v>
      </c>
      <c r="N253" s="160">
        <v>44970</v>
      </c>
    </row>
    <row r="254" spans="1:14" ht="15.75" customHeight="1" x14ac:dyDescent="0.25">
      <c r="A254" s="8" t="s">
        <v>122</v>
      </c>
      <c r="B254" s="179">
        <v>1928</v>
      </c>
      <c r="C254" s="12" t="s">
        <v>588</v>
      </c>
      <c r="D254" t="s">
        <v>384</v>
      </c>
      <c r="E254" t="s">
        <v>356</v>
      </c>
      <c r="F254" s="10" t="s">
        <v>583</v>
      </c>
      <c r="G254" t="s">
        <v>230</v>
      </c>
      <c r="H254" t="s">
        <v>231</v>
      </c>
      <c r="I254" s="273" t="s">
        <v>599</v>
      </c>
      <c r="J254" t="s">
        <v>49</v>
      </c>
      <c r="K254" s="8">
        <v>2022</v>
      </c>
      <c r="L254" s="8" t="s">
        <v>24</v>
      </c>
      <c r="M254" s="248">
        <v>1928</v>
      </c>
      <c r="N254" s="160">
        <v>44970</v>
      </c>
    </row>
    <row r="255" spans="1:14" ht="15.75" customHeight="1" x14ac:dyDescent="0.25">
      <c r="A255" s="8" t="s">
        <v>122</v>
      </c>
      <c r="B255" s="179">
        <v>342984</v>
      </c>
      <c r="C255" s="12" t="s">
        <v>589</v>
      </c>
      <c r="D255" t="s">
        <v>384</v>
      </c>
      <c r="E255" t="s">
        <v>356</v>
      </c>
      <c r="F255" s="10" t="s">
        <v>583</v>
      </c>
      <c r="G255" t="s">
        <v>230</v>
      </c>
      <c r="H255" t="s">
        <v>231</v>
      </c>
      <c r="I255" s="273" t="s">
        <v>599</v>
      </c>
      <c r="J255" t="s">
        <v>49</v>
      </c>
      <c r="K255" s="8">
        <v>2022</v>
      </c>
      <c r="L255" s="8" t="s">
        <v>26</v>
      </c>
      <c r="M255" s="248">
        <v>342984</v>
      </c>
      <c r="N255" s="160">
        <v>44970</v>
      </c>
    </row>
    <row r="256" spans="1:14" s="126" customFormat="1" ht="15.75" customHeight="1" x14ac:dyDescent="0.25">
      <c r="A256" s="14" t="s">
        <v>122</v>
      </c>
      <c r="B256" s="178">
        <v>5417</v>
      </c>
      <c r="C256" s="13" t="s">
        <v>593</v>
      </c>
      <c r="D256" s="126" t="s">
        <v>385</v>
      </c>
      <c r="E256" s="126" t="s">
        <v>356</v>
      </c>
      <c r="F256" s="16" t="s">
        <v>583</v>
      </c>
      <c r="G256" s="126" t="s">
        <v>230</v>
      </c>
      <c r="H256" s="126" t="s">
        <v>231</v>
      </c>
      <c r="I256" s="270" t="s">
        <v>599</v>
      </c>
      <c r="J256" s="126" t="s">
        <v>58</v>
      </c>
      <c r="K256" s="14">
        <v>2022</v>
      </c>
      <c r="L256" s="14" t="s">
        <v>20</v>
      </c>
      <c r="M256" s="249">
        <v>5417</v>
      </c>
      <c r="N256" s="164">
        <v>44970</v>
      </c>
    </row>
    <row r="257" spans="1:14" s="126" customFormat="1" ht="15.75" customHeight="1" x14ac:dyDescent="0.25">
      <c r="A257" s="14" t="s">
        <v>122</v>
      </c>
      <c r="B257" s="178">
        <v>718</v>
      </c>
      <c r="C257" s="13" t="s">
        <v>594</v>
      </c>
      <c r="D257" s="126" t="s">
        <v>385</v>
      </c>
      <c r="E257" s="126" t="s">
        <v>356</v>
      </c>
      <c r="F257" s="16" t="s">
        <v>583</v>
      </c>
      <c r="G257" s="126" t="s">
        <v>230</v>
      </c>
      <c r="H257" s="126" t="s">
        <v>231</v>
      </c>
      <c r="I257" s="270" t="s">
        <v>599</v>
      </c>
      <c r="J257" s="126" t="s">
        <v>58</v>
      </c>
      <c r="K257" s="14">
        <v>2022</v>
      </c>
      <c r="L257" s="14" t="s">
        <v>24</v>
      </c>
      <c r="M257" s="249">
        <v>718</v>
      </c>
      <c r="N257" s="164">
        <v>44970</v>
      </c>
    </row>
    <row r="258" spans="1:14" s="126" customFormat="1" ht="15.75" customHeight="1" x14ac:dyDescent="0.25">
      <c r="A258" s="14" t="s">
        <v>122</v>
      </c>
      <c r="B258" s="178">
        <v>91085</v>
      </c>
      <c r="C258" s="13" t="s">
        <v>595</v>
      </c>
      <c r="D258" s="126" t="s">
        <v>385</v>
      </c>
      <c r="E258" s="126" t="s">
        <v>356</v>
      </c>
      <c r="F258" s="16" t="s">
        <v>583</v>
      </c>
      <c r="G258" s="126" t="s">
        <v>230</v>
      </c>
      <c r="H258" s="126" t="s">
        <v>231</v>
      </c>
      <c r="I258" s="270" t="s">
        <v>599</v>
      </c>
      <c r="J258" s="126" t="s">
        <v>58</v>
      </c>
      <c r="K258" s="14">
        <v>2022</v>
      </c>
      <c r="L258" s="14" t="s">
        <v>26</v>
      </c>
      <c r="M258" s="249">
        <v>91085</v>
      </c>
      <c r="N258" s="164">
        <v>44970</v>
      </c>
    </row>
    <row r="259" spans="1:14" ht="15.75" customHeight="1" x14ac:dyDescent="0.25">
      <c r="A259" s="300" t="s">
        <v>122</v>
      </c>
      <c r="B259" s="259">
        <f>48025-112</f>
        <v>47913</v>
      </c>
      <c r="C259" s="12" t="s">
        <v>590</v>
      </c>
      <c r="D259" t="s">
        <v>376</v>
      </c>
      <c r="E259" t="s">
        <v>356</v>
      </c>
      <c r="F259" s="10" t="s">
        <v>583</v>
      </c>
      <c r="G259" t="s">
        <v>230</v>
      </c>
      <c r="H259" t="s">
        <v>231</v>
      </c>
      <c r="I259" s="273" t="s">
        <v>599</v>
      </c>
      <c r="J259" t="s">
        <v>32</v>
      </c>
      <c r="K259" s="8">
        <v>2022</v>
      </c>
      <c r="L259" s="8" t="s">
        <v>20</v>
      </c>
      <c r="M259" s="248">
        <v>48025</v>
      </c>
      <c r="N259" s="160">
        <v>44970</v>
      </c>
    </row>
    <row r="260" spans="1:14" ht="15.75" customHeight="1" x14ac:dyDescent="0.25">
      <c r="A260" s="300" t="s">
        <v>122</v>
      </c>
      <c r="B260" s="259">
        <f>6413-28</f>
        <v>6385</v>
      </c>
      <c r="C260" s="12" t="s">
        <v>591</v>
      </c>
      <c r="D260" t="s">
        <v>376</v>
      </c>
      <c r="E260" t="s">
        <v>356</v>
      </c>
      <c r="F260" s="10" t="s">
        <v>583</v>
      </c>
      <c r="G260" t="s">
        <v>230</v>
      </c>
      <c r="H260" t="s">
        <v>231</v>
      </c>
      <c r="I260" s="273" t="s">
        <v>599</v>
      </c>
      <c r="J260" t="s">
        <v>32</v>
      </c>
      <c r="K260" s="8">
        <v>2022</v>
      </c>
      <c r="L260" s="8" t="s">
        <v>24</v>
      </c>
      <c r="M260" s="248">
        <v>6413</v>
      </c>
      <c r="N260" s="160">
        <v>44970</v>
      </c>
    </row>
    <row r="261" spans="1:14" ht="15.75" customHeight="1" x14ac:dyDescent="0.25">
      <c r="A261" s="300" t="s">
        <v>122</v>
      </c>
      <c r="B261" s="259">
        <f>870789-14000</f>
        <v>856789</v>
      </c>
      <c r="C261" s="12" t="s">
        <v>592</v>
      </c>
      <c r="D261" t="s">
        <v>376</v>
      </c>
      <c r="E261" t="s">
        <v>356</v>
      </c>
      <c r="F261" s="10" t="s">
        <v>583</v>
      </c>
      <c r="G261" t="s">
        <v>230</v>
      </c>
      <c r="H261" t="s">
        <v>231</v>
      </c>
      <c r="I261" s="273" t="s">
        <v>599</v>
      </c>
      <c r="J261" t="s">
        <v>32</v>
      </c>
      <c r="K261" s="8">
        <v>2022</v>
      </c>
      <c r="L261" s="8" t="s">
        <v>26</v>
      </c>
      <c r="M261" s="248">
        <v>870789</v>
      </c>
      <c r="N261" s="160">
        <v>44970</v>
      </c>
    </row>
    <row r="262" spans="1:14" s="126" customFormat="1" ht="15.75" customHeight="1" x14ac:dyDescent="0.25">
      <c r="A262" s="14" t="s">
        <v>122</v>
      </c>
      <c r="B262" s="178">
        <v>3673</v>
      </c>
      <c r="C262" s="13" t="s">
        <v>596</v>
      </c>
      <c r="D262" s="126" t="s">
        <v>378</v>
      </c>
      <c r="E262" s="126" t="s">
        <v>356</v>
      </c>
      <c r="F262" s="16" t="s">
        <v>583</v>
      </c>
      <c r="G262" s="126" t="s">
        <v>230</v>
      </c>
      <c r="H262" s="126" t="s">
        <v>231</v>
      </c>
      <c r="I262" s="270" t="s">
        <v>599</v>
      </c>
      <c r="J262" s="126" t="s">
        <v>61</v>
      </c>
      <c r="K262" s="14">
        <v>2022</v>
      </c>
      <c r="L262" s="14" t="s">
        <v>20</v>
      </c>
      <c r="M262" s="249">
        <v>3673</v>
      </c>
      <c r="N262" s="164">
        <v>44970</v>
      </c>
    </row>
    <row r="263" spans="1:14" s="126" customFormat="1" ht="15.75" customHeight="1" x14ac:dyDescent="0.25">
      <c r="A263" s="14" t="s">
        <v>122</v>
      </c>
      <c r="B263" s="178">
        <v>19467</v>
      </c>
      <c r="C263" s="13" t="s">
        <v>597</v>
      </c>
      <c r="D263" s="126" t="s">
        <v>378</v>
      </c>
      <c r="E263" s="126" t="s">
        <v>356</v>
      </c>
      <c r="F263" s="16" t="s">
        <v>583</v>
      </c>
      <c r="G263" s="126" t="s">
        <v>230</v>
      </c>
      <c r="H263" s="126" t="s">
        <v>231</v>
      </c>
      <c r="I263" s="270" t="s">
        <v>599</v>
      </c>
      <c r="J263" s="126" t="s">
        <v>61</v>
      </c>
      <c r="K263" s="14">
        <v>2022</v>
      </c>
      <c r="L263" s="14" t="s">
        <v>26</v>
      </c>
      <c r="M263" s="249">
        <v>19467</v>
      </c>
      <c r="N263" s="164">
        <v>44970</v>
      </c>
    </row>
    <row r="264" spans="1:14" ht="15.75" customHeight="1" x14ac:dyDescent="0.25">
      <c r="A264" s="8" t="s">
        <v>122</v>
      </c>
      <c r="B264" s="179">
        <v>4533</v>
      </c>
      <c r="C264" s="12" t="s">
        <v>602</v>
      </c>
      <c r="D264" t="s">
        <v>381</v>
      </c>
      <c r="E264" t="s">
        <v>356</v>
      </c>
      <c r="F264" s="10" t="s">
        <v>583</v>
      </c>
      <c r="G264" t="s">
        <v>230</v>
      </c>
      <c r="H264" t="s">
        <v>231</v>
      </c>
      <c r="I264" s="273" t="s">
        <v>599</v>
      </c>
      <c r="J264" t="s">
        <v>61</v>
      </c>
      <c r="K264" s="8">
        <v>2022</v>
      </c>
      <c r="L264" s="8" t="s">
        <v>20</v>
      </c>
      <c r="M264" s="248">
        <v>4533</v>
      </c>
      <c r="N264" s="160">
        <v>44970</v>
      </c>
    </row>
    <row r="265" spans="1:14" ht="15.75" customHeight="1" x14ac:dyDescent="0.25">
      <c r="A265" s="8" t="s">
        <v>122</v>
      </c>
      <c r="B265" s="179">
        <v>2280</v>
      </c>
      <c r="C265" s="12" t="s">
        <v>598</v>
      </c>
      <c r="D265" t="s">
        <v>381</v>
      </c>
      <c r="E265" t="s">
        <v>356</v>
      </c>
      <c r="F265" s="10" t="s">
        <v>583</v>
      </c>
      <c r="G265" t="s">
        <v>230</v>
      </c>
      <c r="H265" t="s">
        <v>231</v>
      </c>
      <c r="I265" s="273" t="s">
        <v>599</v>
      </c>
      <c r="J265" t="s">
        <v>61</v>
      </c>
      <c r="K265" s="8">
        <v>2022</v>
      </c>
      <c r="L265" s="8" t="s">
        <v>24</v>
      </c>
      <c r="M265" s="248">
        <v>2280</v>
      </c>
      <c r="N265" s="160">
        <v>44970</v>
      </c>
    </row>
    <row r="266" spans="1:14" ht="15.75" customHeight="1" x14ac:dyDescent="0.25">
      <c r="A266" s="8" t="s">
        <v>122</v>
      </c>
      <c r="B266" s="179">
        <v>104771</v>
      </c>
      <c r="C266" s="12" t="s">
        <v>603</v>
      </c>
      <c r="D266" t="s">
        <v>381</v>
      </c>
      <c r="E266" t="s">
        <v>356</v>
      </c>
      <c r="F266" s="10" t="s">
        <v>583</v>
      </c>
      <c r="G266" t="s">
        <v>230</v>
      </c>
      <c r="H266" t="s">
        <v>231</v>
      </c>
      <c r="I266" s="273" t="s">
        <v>599</v>
      </c>
      <c r="J266" t="s">
        <v>61</v>
      </c>
      <c r="K266" s="8">
        <v>2022</v>
      </c>
      <c r="L266" s="8" t="s">
        <v>26</v>
      </c>
      <c r="M266" s="248">
        <v>104771</v>
      </c>
      <c r="N266" s="160">
        <v>44970</v>
      </c>
    </row>
    <row r="267" spans="1:14" s="126" customFormat="1" ht="15.75" customHeight="1" x14ac:dyDescent="0.25">
      <c r="A267" s="155" t="s">
        <v>122</v>
      </c>
      <c r="B267" s="178">
        <v>9</v>
      </c>
      <c r="C267" s="14" t="s">
        <v>619</v>
      </c>
      <c r="D267" s="16" t="s">
        <v>402</v>
      </c>
      <c r="E267" s="148" t="s">
        <v>357</v>
      </c>
      <c r="F267" s="148" t="s">
        <v>297</v>
      </c>
      <c r="G267" s="14" t="s">
        <v>288</v>
      </c>
      <c r="H267" s="148" t="s">
        <v>289</v>
      </c>
      <c r="I267" s="152" t="s">
        <v>290</v>
      </c>
      <c r="J267" s="148" t="s">
        <v>273</v>
      </c>
      <c r="K267" s="14">
        <v>2022</v>
      </c>
      <c r="L267" s="14" t="s">
        <v>20</v>
      </c>
      <c r="M267" s="210">
        <v>9</v>
      </c>
      <c r="N267" s="164">
        <v>44978</v>
      </c>
    </row>
    <row r="268" spans="1:14" s="126" customFormat="1" ht="15.75" customHeight="1" x14ac:dyDescent="0.25">
      <c r="A268" s="155" t="s">
        <v>122</v>
      </c>
      <c r="B268" s="178">
        <v>1</v>
      </c>
      <c r="C268" s="14" t="s">
        <v>618</v>
      </c>
      <c r="D268" s="16" t="s">
        <v>402</v>
      </c>
      <c r="E268" s="148" t="s">
        <v>357</v>
      </c>
      <c r="F268" s="148" t="s">
        <v>297</v>
      </c>
      <c r="G268" s="14" t="s">
        <v>288</v>
      </c>
      <c r="H268" s="148" t="s">
        <v>289</v>
      </c>
      <c r="I268" s="152" t="s">
        <v>290</v>
      </c>
      <c r="J268" s="148" t="s">
        <v>273</v>
      </c>
      <c r="K268" s="14">
        <v>2022</v>
      </c>
      <c r="L268" s="14" t="s">
        <v>24</v>
      </c>
      <c r="M268" s="210">
        <v>1</v>
      </c>
      <c r="N268" s="164">
        <v>44978</v>
      </c>
    </row>
    <row r="269" spans="1:14" ht="15.75" customHeight="1" x14ac:dyDescent="0.25">
      <c r="A269" t="s">
        <v>122</v>
      </c>
      <c r="B269" s="179">
        <v>1725</v>
      </c>
      <c r="C269" s="8" t="s">
        <v>622</v>
      </c>
      <c r="D269" s="10" t="s">
        <v>370</v>
      </c>
      <c r="E269" s="145" t="s">
        <v>356</v>
      </c>
      <c r="F269" s="10" t="s">
        <v>149</v>
      </c>
      <c r="G269" s="8" t="s">
        <v>150</v>
      </c>
      <c r="H269" s="8" t="s">
        <v>151</v>
      </c>
      <c r="I269" s="185" t="s">
        <v>152</v>
      </c>
      <c r="J269" s="8" t="s">
        <v>153</v>
      </c>
      <c r="K269" s="8">
        <v>2022</v>
      </c>
      <c r="L269" s="8" t="s">
        <v>20</v>
      </c>
      <c r="M269" s="209">
        <v>1725</v>
      </c>
      <c r="N269" s="160">
        <v>44994</v>
      </c>
    </row>
    <row r="270" spans="1:14" ht="15.75" customHeight="1" x14ac:dyDescent="0.25">
      <c r="A270" t="s">
        <v>122</v>
      </c>
      <c r="B270" s="179">
        <v>119</v>
      </c>
      <c r="C270" s="8" t="s">
        <v>623</v>
      </c>
      <c r="D270" s="10" t="s">
        <v>370</v>
      </c>
      <c r="E270" s="145" t="s">
        <v>356</v>
      </c>
      <c r="F270" s="10" t="s">
        <v>149</v>
      </c>
      <c r="G270" s="8" t="s">
        <v>150</v>
      </c>
      <c r="H270" s="8" t="s">
        <v>151</v>
      </c>
      <c r="I270" s="185" t="s">
        <v>152</v>
      </c>
      <c r="J270" s="8" t="s">
        <v>153</v>
      </c>
      <c r="K270" s="8">
        <v>2022</v>
      </c>
      <c r="L270" s="8" t="s">
        <v>24</v>
      </c>
      <c r="M270" s="209">
        <v>119</v>
      </c>
      <c r="N270" s="160">
        <v>44994</v>
      </c>
    </row>
    <row r="271" spans="1:14" ht="15.75" customHeight="1" x14ac:dyDescent="0.25">
      <c r="A271" t="s">
        <v>122</v>
      </c>
      <c r="B271" s="179">
        <v>21001</v>
      </c>
      <c r="C271" s="8" t="s">
        <v>624</v>
      </c>
      <c r="D271" s="10" t="s">
        <v>370</v>
      </c>
      <c r="E271" s="145" t="s">
        <v>356</v>
      </c>
      <c r="F271" s="10" t="s">
        <v>149</v>
      </c>
      <c r="G271" s="8" t="s">
        <v>150</v>
      </c>
      <c r="H271" s="8" t="s">
        <v>151</v>
      </c>
      <c r="I271" s="185" t="s">
        <v>152</v>
      </c>
      <c r="J271" s="8" t="s">
        <v>153</v>
      </c>
      <c r="K271" s="8">
        <v>2022</v>
      </c>
      <c r="L271" s="8" t="s">
        <v>26</v>
      </c>
      <c r="M271" s="209">
        <v>21001</v>
      </c>
      <c r="N271" s="160">
        <v>44994</v>
      </c>
    </row>
    <row r="272" spans="1:14" ht="15.75" customHeight="1" x14ac:dyDescent="0.25">
      <c r="A272" s="126" t="s">
        <v>122</v>
      </c>
      <c r="B272" s="178">
        <v>14828</v>
      </c>
      <c r="C272" s="14" t="s">
        <v>625</v>
      </c>
      <c r="D272" s="16" t="s">
        <v>371</v>
      </c>
      <c r="E272" s="148" t="s">
        <v>356</v>
      </c>
      <c r="F272" s="16" t="s">
        <v>149</v>
      </c>
      <c r="G272" s="14" t="s">
        <v>150</v>
      </c>
      <c r="H272" s="14" t="s">
        <v>151</v>
      </c>
      <c r="I272" s="184" t="s">
        <v>152</v>
      </c>
      <c r="J272" s="14" t="s">
        <v>158</v>
      </c>
      <c r="K272" s="14">
        <v>2022</v>
      </c>
      <c r="L272" s="14" t="s">
        <v>20</v>
      </c>
      <c r="M272" s="210">
        <v>14828</v>
      </c>
      <c r="N272" s="164">
        <v>44994</v>
      </c>
    </row>
    <row r="273" spans="1:14" ht="15.75" customHeight="1" x14ac:dyDescent="0.25">
      <c r="A273" s="271" t="s">
        <v>122</v>
      </c>
      <c r="B273" s="259">
        <f>3577-3495</f>
        <v>82</v>
      </c>
      <c r="C273" s="14" t="s">
        <v>626</v>
      </c>
      <c r="D273" s="16" t="s">
        <v>371</v>
      </c>
      <c r="E273" s="148" t="s">
        <v>356</v>
      </c>
      <c r="F273" s="16" t="s">
        <v>149</v>
      </c>
      <c r="G273" s="14" t="s">
        <v>150</v>
      </c>
      <c r="H273" s="14" t="s">
        <v>151</v>
      </c>
      <c r="I273" s="184" t="s">
        <v>152</v>
      </c>
      <c r="J273" s="14" t="s">
        <v>158</v>
      </c>
      <c r="K273" s="14">
        <v>2022</v>
      </c>
      <c r="L273" s="14" t="s">
        <v>24</v>
      </c>
      <c r="M273" s="210">
        <v>3577</v>
      </c>
      <c r="N273" s="164">
        <v>44994</v>
      </c>
    </row>
    <row r="274" spans="1:14" ht="15.75" customHeight="1" x14ac:dyDescent="0.25">
      <c r="A274" s="271" t="s">
        <v>122</v>
      </c>
      <c r="B274" s="259">
        <f>860492-786900</f>
        <v>73592</v>
      </c>
      <c r="C274" s="14" t="s">
        <v>627</v>
      </c>
      <c r="D274" s="16" t="s">
        <v>371</v>
      </c>
      <c r="E274" s="148" t="s">
        <v>356</v>
      </c>
      <c r="F274" s="16" t="s">
        <v>149</v>
      </c>
      <c r="G274" s="14" t="s">
        <v>150</v>
      </c>
      <c r="H274" s="14" t="s">
        <v>151</v>
      </c>
      <c r="I274" s="184" t="s">
        <v>152</v>
      </c>
      <c r="J274" s="14" t="s">
        <v>158</v>
      </c>
      <c r="K274" s="14">
        <v>2022</v>
      </c>
      <c r="L274" s="14" t="s">
        <v>26</v>
      </c>
      <c r="M274" s="210">
        <v>860492</v>
      </c>
      <c r="N274" s="164">
        <v>44994</v>
      </c>
    </row>
    <row r="275" spans="1:14" ht="15.75" customHeight="1" x14ac:dyDescent="0.25">
      <c r="A275" t="s">
        <v>122</v>
      </c>
      <c r="B275" s="179">
        <v>2634</v>
      </c>
      <c r="C275" s="8" t="s">
        <v>633</v>
      </c>
      <c r="D275" t="s">
        <v>393</v>
      </c>
      <c r="E275" t="s">
        <v>356</v>
      </c>
      <c r="F275" t="s">
        <v>327</v>
      </c>
      <c r="G275" t="s">
        <v>328</v>
      </c>
      <c r="H275" t="s">
        <v>329</v>
      </c>
      <c r="I275" s="273" t="s">
        <v>330</v>
      </c>
      <c r="J275" t="s">
        <v>190</v>
      </c>
      <c r="K275">
        <v>2022</v>
      </c>
      <c r="L275" s="8" t="s">
        <v>20</v>
      </c>
      <c r="M275" s="248">
        <v>2634</v>
      </c>
      <c r="N275" s="160">
        <v>45023</v>
      </c>
    </row>
    <row r="276" spans="1:14" ht="15.75" customHeight="1" x14ac:dyDescent="0.25">
      <c r="A276" t="s">
        <v>122</v>
      </c>
      <c r="B276" s="179">
        <v>323</v>
      </c>
      <c r="C276" s="8" t="s">
        <v>634</v>
      </c>
      <c r="D276" t="s">
        <v>393</v>
      </c>
      <c r="E276" t="s">
        <v>356</v>
      </c>
      <c r="F276" t="s">
        <v>327</v>
      </c>
      <c r="G276" t="s">
        <v>328</v>
      </c>
      <c r="H276" t="s">
        <v>329</v>
      </c>
      <c r="I276" s="273" t="s">
        <v>330</v>
      </c>
      <c r="J276" t="s">
        <v>190</v>
      </c>
      <c r="K276">
        <v>2022</v>
      </c>
      <c r="L276" s="8" t="s">
        <v>24</v>
      </c>
      <c r="M276" s="248">
        <v>323</v>
      </c>
      <c r="N276" s="160">
        <v>45023</v>
      </c>
    </row>
    <row r="277" spans="1:14" ht="15.75" customHeight="1" x14ac:dyDescent="0.25">
      <c r="A277" t="s">
        <v>122</v>
      </c>
      <c r="B277" s="179">
        <v>30778</v>
      </c>
      <c r="C277" s="8" t="s">
        <v>635</v>
      </c>
      <c r="D277" t="s">
        <v>393</v>
      </c>
      <c r="E277" t="s">
        <v>356</v>
      </c>
      <c r="F277" t="s">
        <v>327</v>
      </c>
      <c r="G277" t="s">
        <v>328</v>
      </c>
      <c r="H277" t="s">
        <v>329</v>
      </c>
      <c r="I277" s="273" t="s">
        <v>330</v>
      </c>
      <c r="J277" t="s">
        <v>190</v>
      </c>
      <c r="K277">
        <v>2022</v>
      </c>
      <c r="L277" s="8" t="s">
        <v>26</v>
      </c>
      <c r="M277" s="248">
        <v>30778</v>
      </c>
      <c r="N277" s="160">
        <v>45023</v>
      </c>
    </row>
    <row r="278" spans="1:14" s="126" customFormat="1" ht="15.75" customHeight="1" x14ac:dyDescent="0.25">
      <c r="A278" s="126" t="s">
        <v>122</v>
      </c>
      <c r="B278" s="178">
        <v>23251</v>
      </c>
      <c r="C278" s="13" t="s">
        <v>636</v>
      </c>
      <c r="D278" s="126" t="s">
        <v>398</v>
      </c>
      <c r="E278" s="126" t="s">
        <v>356</v>
      </c>
      <c r="F278" s="126" t="s">
        <v>327</v>
      </c>
      <c r="G278" s="126" t="s">
        <v>328</v>
      </c>
      <c r="H278" s="126" t="s">
        <v>329</v>
      </c>
      <c r="I278" s="270" t="s">
        <v>330</v>
      </c>
      <c r="J278" s="126" t="s">
        <v>61</v>
      </c>
      <c r="K278" s="126">
        <v>2022</v>
      </c>
      <c r="L278" s="14" t="s">
        <v>20</v>
      </c>
      <c r="M278" s="249">
        <v>23251</v>
      </c>
      <c r="N278" s="164">
        <v>45023</v>
      </c>
    </row>
    <row r="279" spans="1:14" s="126" customFormat="1" ht="15.75" customHeight="1" x14ac:dyDescent="0.25">
      <c r="A279" s="126" t="s">
        <v>122</v>
      </c>
      <c r="B279" s="178">
        <v>2191</v>
      </c>
      <c r="C279" s="13" t="s">
        <v>637</v>
      </c>
      <c r="D279" s="126" t="s">
        <v>398</v>
      </c>
      <c r="E279" s="126" t="s">
        <v>356</v>
      </c>
      <c r="F279" s="126" t="s">
        <v>327</v>
      </c>
      <c r="G279" s="126" t="s">
        <v>328</v>
      </c>
      <c r="H279" s="126" t="s">
        <v>329</v>
      </c>
      <c r="I279" s="270" t="s">
        <v>330</v>
      </c>
      <c r="J279" s="126" t="s">
        <v>61</v>
      </c>
      <c r="K279" s="126">
        <v>2022</v>
      </c>
      <c r="L279" s="14" t="s">
        <v>24</v>
      </c>
      <c r="M279" s="249">
        <v>2191</v>
      </c>
      <c r="N279" s="164">
        <v>45023</v>
      </c>
    </row>
    <row r="280" spans="1:14" s="126" customFormat="1" ht="15.75" customHeight="1" x14ac:dyDescent="0.25">
      <c r="A280" s="126" t="s">
        <v>122</v>
      </c>
      <c r="B280" s="178">
        <v>146269</v>
      </c>
      <c r="C280" s="13" t="s">
        <v>638</v>
      </c>
      <c r="D280" s="126" t="s">
        <v>398</v>
      </c>
      <c r="E280" s="126" t="s">
        <v>356</v>
      </c>
      <c r="F280" s="126" t="s">
        <v>327</v>
      </c>
      <c r="G280" s="126" t="s">
        <v>328</v>
      </c>
      <c r="H280" s="126" t="s">
        <v>329</v>
      </c>
      <c r="I280" s="270" t="s">
        <v>330</v>
      </c>
      <c r="J280" s="126" t="s">
        <v>61</v>
      </c>
      <c r="K280" s="126">
        <v>2022</v>
      </c>
      <c r="L280" s="14" t="s">
        <v>26</v>
      </c>
      <c r="M280" s="249">
        <v>146269</v>
      </c>
      <c r="N280" s="164">
        <v>45023</v>
      </c>
    </row>
    <row r="281" spans="1:14" ht="15.75" customHeight="1" x14ac:dyDescent="0.25">
      <c r="A281" t="s">
        <v>122</v>
      </c>
      <c r="B281" s="179">
        <v>141279</v>
      </c>
      <c r="C281" t="s">
        <v>644</v>
      </c>
      <c r="D281" t="s">
        <v>395</v>
      </c>
      <c r="E281" t="s">
        <v>356</v>
      </c>
      <c r="F281" t="s">
        <v>327</v>
      </c>
      <c r="G281" t="s">
        <v>328</v>
      </c>
      <c r="H281" t="s">
        <v>329</v>
      </c>
      <c r="I281" s="273" t="s">
        <v>330</v>
      </c>
      <c r="J281" t="s">
        <v>190</v>
      </c>
      <c r="K281">
        <v>2022</v>
      </c>
      <c r="L281" s="8" t="s">
        <v>24</v>
      </c>
      <c r="M281" s="248">
        <v>141279</v>
      </c>
      <c r="N281" s="160">
        <v>45023</v>
      </c>
    </row>
    <row r="282" spans="1:14" ht="15.75" customHeight="1" x14ac:dyDescent="0.25">
      <c r="A282" t="s">
        <v>122</v>
      </c>
      <c r="B282" s="179">
        <v>9011</v>
      </c>
      <c r="C282" t="s">
        <v>645</v>
      </c>
      <c r="D282" t="s">
        <v>395</v>
      </c>
      <c r="E282" t="s">
        <v>356</v>
      </c>
      <c r="F282" t="s">
        <v>327</v>
      </c>
      <c r="G282" t="s">
        <v>328</v>
      </c>
      <c r="H282" t="s">
        <v>329</v>
      </c>
      <c r="I282" s="273" t="s">
        <v>330</v>
      </c>
      <c r="J282" t="s">
        <v>190</v>
      </c>
      <c r="K282">
        <v>2022</v>
      </c>
      <c r="L282" s="8" t="s">
        <v>24</v>
      </c>
      <c r="M282" s="248">
        <v>9011</v>
      </c>
      <c r="N282" s="160">
        <v>45023</v>
      </c>
    </row>
    <row r="283" spans="1:14" ht="15.75" customHeight="1" x14ac:dyDescent="0.25">
      <c r="A283" t="s">
        <v>122</v>
      </c>
      <c r="B283" s="179">
        <v>2038510</v>
      </c>
      <c r="C283" t="s">
        <v>646</v>
      </c>
      <c r="D283" t="s">
        <v>395</v>
      </c>
      <c r="E283" t="s">
        <v>356</v>
      </c>
      <c r="F283" t="s">
        <v>327</v>
      </c>
      <c r="G283" t="s">
        <v>328</v>
      </c>
      <c r="H283" t="s">
        <v>329</v>
      </c>
      <c r="I283" s="273" t="s">
        <v>330</v>
      </c>
      <c r="J283" t="s">
        <v>190</v>
      </c>
      <c r="K283">
        <v>2022</v>
      </c>
      <c r="L283" s="8" t="s">
        <v>26</v>
      </c>
      <c r="M283" s="248">
        <v>2038510</v>
      </c>
      <c r="N283" s="160">
        <v>45023</v>
      </c>
    </row>
    <row r="284" spans="1:14" s="126" customFormat="1" ht="15.75" customHeight="1" x14ac:dyDescent="0.25">
      <c r="A284" s="271" t="s">
        <v>122</v>
      </c>
      <c r="B284" s="259">
        <f>21008-218</f>
        <v>20790</v>
      </c>
      <c r="C284" s="126" t="s">
        <v>650</v>
      </c>
      <c r="D284" s="126" t="s">
        <v>396</v>
      </c>
      <c r="E284" s="126" t="s">
        <v>356</v>
      </c>
      <c r="F284" s="126" t="s">
        <v>327</v>
      </c>
      <c r="G284" s="126" t="s">
        <v>328</v>
      </c>
      <c r="H284" s="126" t="s">
        <v>329</v>
      </c>
      <c r="I284" s="270" t="s">
        <v>330</v>
      </c>
      <c r="J284" s="126" t="s">
        <v>190</v>
      </c>
      <c r="K284" s="126">
        <v>2022</v>
      </c>
      <c r="L284" s="14" t="s">
        <v>20</v>
      </c>
      <c r="M284" s="249">
        <v>21008</v>
      </c>
      <c r="N284" s="164">
        <v>45023</v>
      </c>
    </row>
    <row r="285" spans="1:14" s="126" customFormat="1" ht="15.75" customHeight="1" x14ac:dyDescent="0.25">
      <c r="A285" s="271" t="s">
        <v>122</v>
      </c>
      <c r="B285" s="259">
        <f>4418-55</f>
        <v>4363</v>
      </c>
      <c r="C285" s="126" t="s">
        <v>651</v>
      </c>
      <c r="D285" s="126" t="s">
        <v>396</v>
      </c>
      <c r="E285" s="126" t="s">
        <v>356</v>
      </c>
      <c r="F285" s="126" t="s">
        <v>327</v>
      </c>
      <c r="G285" s="126" t="s">
        <v>328</v>
      </c>
      <c r="H285" s="126" t="s">
        <v>329</v>
      </c>
      <c r="I285" s="270" t="s">
        <v>330</v>
      </c>
      <c r="J285" s="126" t="s">
        <v>190</v>
      </c>
      <c r="K285" s="126">
        <v>2022</v>
      </c>
      <c r="L285" s="14" t="s">
        <v>24</v>
      </c>
      <c r="M285" s="249">
        <v>4418</v>
      </c>
      <c r="N285" s="164">
        <v>45023</v>
      </c>
    </row>
    <row r="286" spans="1:14" s="126" customFormat="1" ht="15.75" customHeight="1" x14ac:dyDescent="0.25">
      <c r="A286" s="271" t="s">
        <v>122</v>
      </c>
      <c r="B286" s="259">
        <f>410431-71662</f>
        <v>338769</v>
      </c>
      <c r="C286" s="126" t="s">
        <v>652</v>
      </c>
      <c r="D286" s="126" t="s">
        <v>396</v>
      </c>
      <c r="E286" s="126" t="s">
        <v>356</v>
      </c>
      <c r="F286" s="126" t="s">
        <v>327</v>
      </c>
      <c r="G286" s="126" t="s">
        <v>328</v>
      </c>
      <c r="H286" s="126" t="s">
        <v>329</v>
      </c>
      <c r="I286" s="270" t="s">
        <v>330</v>
      </c>
      <c r="J286" s="126" t="s">
        <v>190</v>
      </c>
      <c r="K286" s="126">
        <v>2022</v>
      </c>
      <c r="L286" s="14" t="s">
        <v>26</v>
      </c>
      <c r="M286" s="249">
        <v>410431</v>
      </c>
      <c r="N286" s="164">
        <v>45023</v>
      </c>
    </row>
    <row r="287" spans="1:14" ht="15.75" customHeight="1" x14ac:dyDescent="0.25">
      <c r="A287" t="s">
        <v>122</v>
      </c>
      <c r="B287" s="179">
        <v>46744</v>
      </c>
      <c r="C287" s="8" t="s">
        <v>653</v>
      </c>
      <c r="D287" t="s">
        <v>397</v>
      </c>
      <c r="E287" t="s">
        <v>356</v>
      </c>
      <c r="F287" t="s">
        <v>327</v>
      </c>
      <c r="G287" t="s">
        <v>328</v>
      </c>
      <c r="H287" t="s">
        <v>329</v>
      </c>
      <c r="I287" s="273" t="s">
        <v>330</v>
      </c>
      <c r="J287" t="s">
        <v>338</v>
      </c>
      <c r="K287">
        <v>2022</v>
      </c>
      <c r="L287" s="8" t="s">
        <v>20</v>
      </c>
      <c r="M287" s="248">
        <v>46744</v>
      </c>
      <c r="N287" s="160">
        <v>45023</v>
      </c>
    </row>
    <row r="288" spans="1:14" ht="15.75" customHeight="1" x14ac:dyDescent="0.25">
      <c r="A288" t="s">
        <v>122</v>
      </c>
      <c r="B288" s="179">
        <v>5952</v>
      </c>
      <c r="C288" s="8" t="s">
        <v>654</v>
      </c>
      <c r="D288" t="s">
        <v>397</v>
      </c>
      <c r="E288" t="s">
        <v>356</v>
      </c>
      <c r="F288" t="s">
        <v>327</v>
      </c>
      <c r="G288" t="s">
        <v>328</v>
      </c>
      <c r="H288" t="s">
        <v>329</v>
      </c>
      <c r="I288" s="273" t="s">
        <v>330</v>
      </c>
      <c r="J288" t="s">
        <v>338</v>
      </c>
      <c r="K288">
        <v>2022</v>
      </c>
      <c r="L288" s="8" t="s">
        <v>24</v>
      </c>
      <c r="M288" s="248">
        <v>5952</v>
      </c>
      <c r="N288" s="160">
        <v>45023</v>
      </c>
    </row>
    <row r="289" spans="1:14" ht="15.75" customHeight="1" x14ac:dyDescent="0.25">
      <c r="A289" t="s">
        <v>122</v>
      </c>
      <c r="B289" s="179">
        <v>678984</v>
      </c>
      <c r="C289" s="8" t="s">
        <v>655</v>
      </c>
      <c r="D289" t="s">
        <v>397</v>
      </c>
      <c r="E289" t="s">
        <v>356</v>
      </c>
      <c r="F289" t="s">
        <v>327</v>
      </c>
      <c r="G289" t="s">
        <v>328</v>
      </c>
      <c r="H289" t="s">
        <v>329</v>
      </c>
      <c r="I289" s="273" t="s">
        <v>330</v>
      </c>
      <c r="J289" t="s">
        <v>338</v>
      </c>
      <c r="K289">
        <v>2022</v>
      </c>
      <c r="L289" s="8" t="s">
        <v>26</v>
      </c>
      <c r="M289" s="248">
        <v>678984</v>
      </c>
      <c r="N289" s="160">
        <v>45023</v>
      </c>
    </row>
    <row r="290" spans="1:14" ht="15.75" customHeight="1" x14ac:dyDescent="0.25">
      <c r="A290" s="271" t="s">
        <v>122</v>
      </c>
      <c r="B290" s="259">
        <f>326-77-6</f>
        <v>243</v>
      </c>
      <c r="C290" s="13" t="s">
        <v>665</v>
      </c>
      <c r="D290" s="126" t="s">
        <v>27</v>
      </c>
      <c r="E290" s="126" t="s">
        <v>358</v>
      </c>
      <c r="F290" s="126" t="s">
        <v>668</v>
      </c>
      <c r="G290" s="126" t="s">
        <v>669</v>
      </c>
      <c r="H290" s="126" t="s">
        <v>670</v>
      </c>
      <c r="I290" s="270" t="s">
        <v>671</v>
      </c>
      <c r="J290" s="126" t="s">
        <v>32</v>
      </c>
      <c r="K290" s="126">
        <v>2022</v>
      </c>
      <c r="L290" s="14" t="s">
        <v>20</v>
      </c>
      <c r="M290" s="210">
        <v>326</v>
      </c>
      <c r="N290" s="164">
        <v>45049</v>
      </c>
    </row>
    <row r="291" spans="1:14" ht="15.75" customHeight="1" x14ac:dyDescent="0.25">
      <c r="A291" s="271" t="s">
        <v>122</v>
      </c>
      <c r="B291" s="259">
        <f>67-10-1</f>
        <v>56</v>
      </c>
      <c r="C291" s="13" t="s">
        <v>666</v>
      </c>
      <c r="D291" s="126" t="s">
        <v>27</v>
      </c>
      <c r="E291" s="126" t="s">
        <v>358</v>
      </c>
      <c r="F291" s="126" t="s">
        <v>668</v>
      </c>
      <c r="G291" s="126" t="s">
        <v>669</v>
      </c>
      <c r="H291" s="126" t="s">
        <v>670</v>
      </c>
      <c r="I291" s="270" t="s">
        <v>671</v>
      </c>
      <c r="J291" s="126" t="s">
        <v>32</v>
      </c>
      <c r="K291" s="126">
        <v>2022</v>
      </c>
      <c r="L291" s="14" t="s">
        <v>24</v>
      </c>
      <c r="M291" s="210">
        <v>67</v>
      </c>
      <c r="N291" s="164">
        <v>45049</v>
      </c>
    </row>
    <row r="292" spans="1:14" ht="15.75" customHeight="1" x14ac:dyDescent="0.25">
      <c r="A292" s="271" t="s">
        <v>122</v>
      </c>
      <c r="B292" s="259">
        <f>135347-23927-433</f>
        <v>110987</v>
      </c>
      <c r="C292" s="13" t="s">
        <v>667</v>
      </c>
      <c r="D292" s="126" t="s">
        <v>27</v>
      </c>
      <c r="E292" s="126" t="s">
        <v>358</v>
      </c>
      <c r="F292" s="126" t="s">
        <v>668</v>
      </c>
      <c r="G292" s="126" t="s">
        <v>669</v>
      </c>
      <c r="H292" s="126" t="s">
        <v>670</v>
      </c>
      <c r="I292" s="270" t="s">
        <v>671</v>
      </c>
      <c r="J292" s="126" t="s">
        <v>32</v>
      </c>
      <c r="K292" s="126">
        <v>2022</v>
      </c>
      <c r="L292" s="14" t="s">
        <v>26</v>
      </c>
      <c r="M292" s="210">
        <v>135347</v>
      </c>
      <c r="N292" s="164">
        <v>45049</v>
      </c>
    </row>
    <row r="293" spans="1:14" ht="15.75" customHeight="1" x14ac:dyDescent="0.25">
      <c r="A293" t="s">
        <v>122</v>
      </c>
      <c r="B293" s="179">
        <v>12034</v>
      </c>
      <c r="C293" t="s">
        <v>675</v>
      </c>
      <c r="D293" s="10" t="s">
        <v>185</v>
      </c>
      <c r="E293" s="145" t="s">
        <v>356</v>
      </c>
      <c r="F293" s="145" t="s">
        <v>678</v>
      </c>
      <c r="G293" s="8" t="s">
        <v>187</v>
      </c>
      <c r="H293" s="145" t="s">
        <v>403</v>
      </c>
      <c r="I293" s="185" t="s">
        <v>679</v>
      </c>
      <c r="J293" s="145" t="s">
        <v>190</v>
      </c>
      <c r="K293">
        <v>2022</v>
      </c>
      <c r="L293" s="8" t="s">
        <v>20</v>
      </c>
      <c r="M293" s="209">
        <v>12034</v>
      </c>
      <c r="N293" s="160">
        <v>45049</v>
      </c>
    </row>
    <row r="294" spans="1:14" ht="15.75" customHeight="1" x14ac:dyDescent="0.25">
      <c r="A294" t="s">
        <v>122</v>
      </c>
      <c r="B294" s="179">
        <v>2598</v>
      </c>
      <c r="C294" t="s">
        <v>676</v>
      </c>
      <c r="D294" s="10" t="s">
        <v>185</v>
      </c>
      <c r="E294" s="145" t="s">
        <v>356</v>
      </c>
      <c r="F294" s="145" t="s">
        <v>678</v>
      </c>
      <c r="G294" s="8" t="s">
        <v>187</v>
      </c>
      <c r="H294" s="145" t="s">
        <v>403</v>
      </c>
      <c r="I294" s="185" t="s">
        <v>679</v>
      </c>
      <c r="J294" s="145" t="s">
        <v>190</v>
      </c>
      <c r="K294">
        <v>2022</v>
      </c>
      <c r="L294" s="8" t="s">
        <v>24</v>
      </c>
      <c r="M294" s="209">
        <v>2598</v>
      </c>
      <c r="N294" s="160">
        <v>45049</v>
      </c>
    </row>
    <row r="295" spans="1:14" ht="15.75" customHeight="1" x14ac:dyDescent="0.25">
      <c r="A295" t="s">
        <v>122</v>
      </c>
      <c r="B295" s="179">
        <v>116183</v>
      </c>
      <c r="C295" t="s">
        <v>677</v>
      </c>
      <c r="D295" s="10" t="s">
        <v>185</v>
      </c>
      <c r="E295" s="145" t="s">
        <v>356</v>
      </c>
      <c r="F295" s="145" t="s">
        <v>678</v>
      </c>
      <c r="G295" s="8" t="s">
        <v>187</v>
      </c>
      <c r="H295" s="145" t="s">
        <v>403</v>
      </c>
      <c r="I295" s="185" t="s">
        <v>679</v>
      </c>
      <c r="J295" s="145" t="s">
        <v>190</v>
      </c>
      <c r="K295">
        <v>2022</v>
      </c>
      <c r="L295" s="8" t="s">
        <v>26</v>
      </c>
      <c r="M295" s="209">
        <v>116183</v>
      </c>
      <c r="N295" s="160">
        <v>45049</v>
      </c>
    </row>
    <row r="296" spans="1:14" ht="15.75" customHeight="1" x14ac:dyDescent="0.25">
      <c r="A296" s="126" t="s">
        <v>122</v>
      </c>
      <c r="B296" s="178">
        <v>20</v>
      </c>
      <c r="C296" s="14" t="s">
        <v>726</v>
      </c>
      <c r="D296" s="16" t="s">
        <v>416</v>
      </c>
      <c r="E296" s="148" t="s">
        <v>357</v>
      </c>
      <c r="F296" s="148" t="s">
        <v>297</v>
      </c>
      <c r="G296" s="14" t="s">
        <v>288</v>
      </c>
      <c r="H296" s="148" t="s">
        <v>289</v>
      </c>
      <c r="I296" s="152" t="s">
        <v>290</v>
      </c>
      <c r="J296" s="148" t="s">
        <v>363</v>
      </c>
      <c r="K296" s="14">
        <v>2022</v>
      </c>
      <c r="L296" s="14" t="s">
        <v>20</v>
      </c>
      <c r="M296" s="210">
        <v>20</v>
      </c>
      <c r="N296" s="164">
        <v>45287</v>
      </c>
    </row>
    <row r="297" spans="1:14" ht="15.75" customHeight="1" x14ac:dyDescent="0.25">
      <c r="A297" s="126" t="s">
        <v>122</v>
      </c>
      <c r="B297" s="178">
        <v>2</v>
      </c>
      <c r="C297" s="14" t="s">
        <v>721</v>
      </c>
      <c r="D297" s="16" t="s">
        <v>416</v>
      </c>
      <c r="E297" s="148" t="s">
        <v>357</v>
      </c>
      <c r="F297" s="148" t="s">
        <v>297</v>
      </c>
      <c r="G297" s="14" t="s">
        <v>288</v>
      </c>
      <c r="H297" s="148" t="s">
        <v>289</v>
      </c>
      <c r="I297" s="152" t="s">
        <v>290</v>
      </c>
      <c r="J297" s="148" t="s">
        <v>363</v>
      </c>
      <c r="K297" s="14">
        <v>2022</v>
      </c>
      <c r="L297" s="14" t="s">
        <v>24</v>
      </c>
      <c r="M297" s="210">
        <v>2</v>
      </c>
      <c r="N297" s="164">
        <v>45287</v>
      </c>
    </row>
    <row r="298" spans="1:14" ht="15.75" customHeight="1" x14ac:dyDescent="0.25">
      <c r="A298" t="s">
        <v>122</v>
      </c>
      <c r="B298" s="179">
        <v>39</v>
      </c>
      <c r="C298" s="8" t="s">
        <v>722</v>
      </c>
      <c r="D298" s="10" t="s">
        <v>421</v>
      </c>
      <c r="E298" s="145" t="s">
        <v>357</v>
      </c>
      <c r="F298" s="145" t="s">
        <v>297</v>
      </c>
      <c r="G298" s="8" t="s">
        <v>288</v>
      </c>
      <c r="H298" s="145" t="s">
        <v>289</v>
      </c>
      <c r="I298" s="150" t="s">
        <v>290</v>
      </c>
      <c r="J298" s="145" t="s">
        <v>422</v>
      </c>
      <c r="K298" s="8">
        <v>2022</v>
      </c>
      <c r="L298" s="8" t="s">
        <v>20</v>
      </c>
      <c r="M298" s="209">
        <v>39</v>
      </c>
      <c r="N298" s="160">
        <v>45287</v>
      </c>
    </row>
    <row r="299" spans="1:14" s="137" customFormat="1" ht="15.75" customHeight="1" thickBot="1" x14ac:dyDescent="0.3">
      <c r="A299" s="137" t="s">
        <v>122</v>
      </c>
      <c r="B299" s="200">
        <v>4</v>
      </c>
      <c r="C299" s="137" t="s">
        <v>723</v>
      </c>
      <c r="D299" s="313" t="s">
        <v>421</v>
      </c>
      <c r="E299" s="201" t="s">
        <v>357</v>
      </c>
      <c r="F299" s="201" t="s">
        <v>297</v>
      </c>
      <c r="G299" s="137" t="s">
        <v>288</v>
      </c>
      <c r="H299" s="201" t="s">
        <v>289</v>
      </c>
      <c r="I299" s="315" t="s">
        <v>290</v>
      </c>
      <c r="J299" s="201" t="s">
        <v>422</v>
      </c>
      <c r="K299" s="137">
        <v>2022</v>
      </c>
      <c r="L299" s="137" t="s">
        <v>24</v>
      </c>
      <c r="M299" s="207">
        <v>4</v>
      </c>
      <c r="N299" s="205">
        <v>45287</v>
      </c>
    </row>
    <row r="300" spans="1:14" ht="15.75" customHeight="1" x14ac:dyDescent="0.25">
      <c r="A300" s="126" t="s">
        <v>122</v>
      </c>
      <c r="B300" s="178">
        <v>5532</v>
      </c>
      <c r="C300" s="14" t="s">
        <v>736</v>
      </c>
      <c r="D300" s="126" t="s">
        <v>14</v>
      </c>
      <c r="E300" s="126" t="s">
        <v>356</v>
      </c>
      <c r="F300" s="126" t="s">
        <v>737</v>
      </c>
      <c r="G300" s="126" t="s">
        <v>16</v>
      </c>
      <c r="H300" s="126" t="s">
        <v>738</v>
      </c>
      <c r="I300" s="270" t="s">
        <v>739</v>
      </c>
      <c r="J300" s="126" t="s">
        <v>19</v>
      </c>
      <c r="K300" s="126">
        <v>2023</v>
      </c>
      <c r="L300" s="14" t="s">
        <v>20</v>
      </c>
      <c r="M300" s="210">
        <v>5532</v>
      </c>
      <c r="N300" s="164">
        <v>45334</v>
      </c>
    </row>
    <row r="301" spans="1:14" ht="15.75" customHeight="1" x14ac:dyDescent="0.25">
      <c r="A301" s="126" t="s">
        <v>122</v>
      </c>
      <c r="B301" s="178">
        <v>1858</v>
      </c>
      <c r="C301" s="14" t="s">
        <v>740</v>
      </c>
      <c r="D301" s="126" t="s">
        <v>14</v>
      </c>
      <c r="E301" s="126" t="s">
        <v>356</v>
      </c>
      <c r="F301" s="126" t="s">
        <v>737</v>
      </c>
      <c r="G301" s="126" t="s">
        <v>16</v>
      </c>
      <c r="H301" s="126" t="s">
        <v>738</v>
      </c>
      <c r="I301" s="270" t="s">
        <v>739</v>
      </c>
      <c r="J301" s="126" t="s">
        <v>19</v>
      </c>
      <c r="K301" s="126">
        <v>2023</v>
      </c>
      <c r="L301" s="14" t="s">
        <v>24</v>
      </c>
      <c r="M301" s="210">
        <v>1858</v>
      </c>
      <c r="N301" s="164">
        <v>45334</v>
      </c>
    </row>
    <row r="302" spans="1:14" ht="15.75" customHeight="1" x14ac:dyDescent="0.25">
      <c r="A302" s="126" t="s">
        <v>122</v>
      </c>
      <c r="B302" s="178">
        <v>186187</v>
      </c>
      <c r="C302" s="14" t="s">
        <v>741</v>
      </c>
      <c r="D302" s="126" t="s">
        <v>14</v>
      </c>
      <c r="E302" s="126" t="s">
        <v>356</v>
      </c>
      <c r="F302" s="126" t="s">
        <v>737</v>
      </c>
      <c r="G302" s="126" t="s">
        <v>16</v>
      </c>
      <c r="H302" s="126" t="s">
        <v>738</v>
      </c>
      <c r="I302" s="270" t="s">
        <v>739</v>
      </c>
      <c r="J302" s="126" t="s">
        <v>19</v>
      </c>
      <c r="K302" s="126">
        <v>2023</v>
      </c>
      <c r="L302" s="14" t="s">
        <v>26</v>
      </c>
      <c r="M302" s="210">
        <v>186187</v>
      </c>
      <c r="N302" s="164">
        <v>45334</v>
      </c>
    </row>
    <row r="303" spans="1:14" ht="15.75" customHeight="1" x14ac:dyDescent="0.25">
      <c r="A303" t="s">
        <v>122</v>
      </c>
      <c r="B303" s="179">
        <v>1692</v>
      </c>
      <c r="C303" s="8" t="s">
        <v>745</v>
      </c>
      <c r="D303" s="10" t="s">
        <v>370</v>
      </c>
      <c r="E303" s="145" t="s">
        <v>356</v>
      </c>
      <c r="F303" s="10" t="s">
        <v>149</v>
      </c>
      <c r="G303" s="8" t="s">
        <v>150</v>
      </c>
      <c r="H303" s="8" t="s">
        <v>151</v>
      </c>
      <c r="I303" s="185" t="s">
        <v>152</v>
      </c>
      <c r="J303" s="8" t="s">
        <v>153</v>
      </c>
      <c r="K303" s="8">
        <v>2023</v>
      </c>
      <c r="L303" s="8" t="s">
        <v>20</v>
      </c>
      <c r="M303" s="316">
        <v>1692</v>
      </c>
      <c r="N303" s="160">
        <v>45343</v>
      </c>
    </row>
    <row r="304" spans="1:14" ht="15.75" customHeight="1" x14ac:dyDescent="0.25">
      <c r="A304" t="s">
        <v>122</v>
      </c>
      <c r="B304" s="179">
        <v>122</v>
      </c>
      <c r="C304" s="8" t="s">
        <v>746</v>
      </c>
      <c r="D304" s="10" t="s">
        <v>370</v>
      </c>
      <c r="E304" s="145" t="s">
        <v>356</v>
      </c>
      <c r="F304" s="10" t="s">
        <v>149</v>
      </c>
      <c r="G304" s="8" t="s">
        <v>150</v>
      </c>
      <c r="H304" s="8" t="s">
        <v>151</v>
      </c>
      <c r="I304" s="185" t="s">
        <v>152</v>
      </c>
      <c r="J304" s="8" t="s">
        <v>153</v>
      </c>
      <c r="K304" s="8">
        <v>2023</v>
      </c>
      <c r="L304" s="8" t="s">
        <v>24</v>
      </c>
      <c r="M304" s="316">
        <v>122</v>
      </c>
      <c r="N304" s="160">
        <v>45343</v>
      </c>
    </row>
    <row r="305" spans="1:14" ht="15.75" customHeight="1" x14ac:dyDescent="0.25">
      <c r="A305" t="s">
        <v>122</v>
      </c>
      <c r="B305" s="179">
        <v>19848</v>
      </c>
      <c r="C305" s="8" t="s">
        <v>747</v>
      </c>
      <c r="D305" s="10" t="s">
        <v>370</v>
      </c>
      <c r="E305" s="145" t="s">
        <v>356</v>
      </c>
      <c r="F305" s="10" t="s">
        <v>149</v>
      </c>
      <c r="G305" s="8" t="s">
        <v>150</v>
      </c>
      <c r="H305" s="8" t="s">
        <v>151</v>
      </c>
      <c r="I305" s="185" t="s">
        <v>152</v>
      </c>
      <c r="J305" s="8" t="s">
        <v>153</v>
      </c>
      <c r="K305" s="8">
        <v>2023</v>
      </c>
      <c r="L305" s="8" t="s">
        <v>26</v>
      </c>
      <c r="M305" s="316">
        <v>19848</v>
      </c>
      <c r="N305" s="160">
        <v>45343</v>
      </c>
    </row>
    <row r="306" spans="1:14" ht="15.75" customHeight="1" x14ac:dyDescent="0.25">
      <c r="A306" s="126" t="s">
        <v>122</v>
      </c>
      <c r="B306" s="178">
        <v>26687</v>
      </c>
      <c r="C306" s="14" t="s">
        <v>748</v>
      </c>
      <c r="D306" s="16" t="s">
        <v>371</v>
      </c>
      <c r="E306" s="148" t="s">
        <v>356</v>
      </c>
      <c r="F306" s="16" t="s">
        <v>149</v>
      </c>
      <c r="G306" s="14" t="s">
        <v>150</v>
      </c>
      <c r="H306" s="14" t="s">
        <v>151</v>
      </c>
      <c r="I306" s="184" t="s">
        <v>152</v>
      </c>
      <c r="J306" s="14" t="s">
        <v>158</v>
      </c>
      <c r="K306" s="14">
        <v>2023</v>
      </c>
      <c r="L306" s="14" t="s">
        <v>20</v>
      </c>
      <c r="M306" s="210">
        <v>26687</v>
      </c>
      <c r="N306" s="164">
        <v>45343</v>
      </c>
    </row>
    <row r="307" spans="1:14" ht="15.75" customHeight="1" x14ac:dyDescent="0.25">
      <c r="A307" s="271" t="s">
        <v>122</v>
      </c>
      <c r="B307" s="259">
        <f>3530-3152</f>
        <v>378</v>
      </c>
      <c r="C307" s="14" t="s">
        <v>846</v>
      </c>
      <c r="D307" s="16" t="s">
        <v>371</v>
      </c>
      <c r="E307" s="148" t="s">
        <v>356</v>
      </c>
      <c r="F307" s="16" t="s">
        <v>149</v>
      </c>
      <c r="G307" s="14" t="s">
        <v>150</v>
      </c>
      <c r="H307" s="14" t="s">
        <v>151</v>
      </c>
      <c r="I307" s="184" t="s">
        <v>152</v>
      </c>
      <c r="J307" s="14" t="s">
        <v>158</v>
      </c>
      <c r="K307" s="14">
        <v>2023</v>
      </c>
      <c r="L307" s="14" t="s">
        <v>24</v>
      </c>
      <c r="M307" s="210">
        <v>3530</v>
      </c>
      <c r="N307" s="164">
        <v>45343</v>
      </c>
    </row>
    <row r="308" spans="1:14" ht="15.75" customHeight="1" x14ac:dyDescent="0.25">
      <c r="A308" s="271" t="s">
        <v>122</v>
      </c>
      <c r="B308" s="259">
        <f>818552-750780</f>
        <v>67772</v>
      </c>
      <c r="C308" s="14" t="s">
        <v>847</v>
      </c>
      <c r="D308" s="16" t="s">
        <v>371</v>
      </c>
      <c r="E308" s="148" t="s">
        <v>356</v>
      </c>
      <c r="F308" s="16" t="s">
        <v>149</v>
      </c>
      <c r="G308" s="14" t="s">
        <v>150</v>
      </c>
      <c r="H308" s="14" t="s">
        <v>151</v>
      </c>
      <c r="I308" s="184" t="s">
        <v>152</v>
      </c>
      <c r="J308" s="14" t="s">
        <v>158</v>
      </c>
      <c r="K308" s="14">
        <v>2023</v>
      </c>
      <c r="L308" s="14" t="s">
        <v>26</v>
      </c>
      <c r="M308" s="210">
        <v>818552</v>
      </c>
      <c r="N308" s="164">
        <v>45343</v>
      </c>
    </row>
    <row r="309" spans="1:14" ht="15.75" customHeight="1" x14ac:dyDescent="0.25">
      <c r="A309" t="s">
        <v>122</v>
      </c>
      <c r="B309" s="179">
        <v>2535</v>
      </c>
      <c r="C309" s="8" t="s">
        <v>755</v>
      </c>
      <c r="D309" t="s">
        <v>393</v>
      </c>
      <c r="E309" t="s">
        <v>356</v>
      </c>
      <c r="F309" t="s">
        <v>327</v>
      </c>
      <c r="G309" t="s">
        <v>328</v>
      </c>
      <c r="H309" t="s">
        <v>329</v>
      </c>
      <c r="I309" s="273" t="s">
        <v>330</v>
      </c>
      <c r="J309" t="s">
        <v>190</v>
      </c>
      <c r="K309">
        <v>2023</v>
      </c>
      <c r="L309" s="8" t="s">
        <v>20</v>
      </c>
      <c r="M309" s="248">
        <v>2535</v>
      </c>
      <c r="N309" s="2">
        <v>45348</v>
      </c>
    </row>
    <row r="310" spans="1:14" ht="15.75" customHeight="1" x14ac:dyDescent="0.25">
      <c r="A310" t="s">
        <v>122</v>
      </c>
      <c r="B310" s="179">
        <v>292</v>
      </c>
      <c r="C310" s="8" t="s">
        <v>756</v>
      </c>
      <c r="D310" t="s">
        <v>393</v>
      </c>
      <c r="E310" t="s">
        <v>356</v>
      </c>
      <c r="F310" t="s">
        <v>327</v>
      </c>
      <c r="G310" t="s">
        <v>328</v>
      </c>
      <c r="H310" t="s">
        <v>329</v>
      </c>
      <c r="I310" s="273" t="s">
        <v>330</v>
      </c>
      <c r="J310" t="s">
        <v>190</v>
      </c>
      <c r="K310">
        <v>2023</v>
      </c>
      <c r="L310" s="8" t="s">
        <v>24</v>
      </c>
      <c r="M310" s="248">
        <v>292</v>
      </c>
      <c r="N310" s="2">
        <v>45348</v>
      </c>
    </row>
    <row r="311" spans="1:14" ht="15.75" customHeight="1" x14ac:dyDescent="0.25">
      <c r="A311" t="s">
        <v>122</v>
      </c>
      <c r="B311" s="179">
        <v>29928</v>
      </c>
      <c r="C311" s="8" t="s">
        <v>757</v>
      </c>
      <c r="D311" t="s">
        <v>393</v>
      </c>
      <c r="E311" t="s">
        <v>356</v>
      </c>
      <c r="F311" t="s">
        <v>327</v>
      </c>
      <c r="G311" t="s">
        <v>328</v>
      </c>
      <c r="H311" t="s">
        <v>329</v>
      </c>
      <c r="I311" s="273" t="s">
        <v>330</v>
      </c>
      <c r="J311" t="s">
        <v>190</v>
      </c>
      <c r="K311">
        <v>2023</v>
      </c>
      <c r="L311" s="8" t="s">
        <v>26</v>
      </c>
      <c r="M311" s="248">
        <v>29928</v>
      </c>
      <c r="N311" s="2">
        <v>45348</v>
      </c>
    </row>
    <row r="312" spans="1:14" ht="15.75" customHeight="1" x14ac:dyDescent="0.25">
      <c r="A312" s="126" t="s">
        <v>122</v>
      </c>
      <c r="B312" s="178">
        <v>22011</v>
      </c>
      <c r="C312" s="13" t="s">
        <v>763</v>
      </c>
      <c r="D312" s="126" t="s">
        <v>398</v>
      </c>
      <c r="E312" s="126" t="s">
        <v>356</v>
      </c>
      <c r="F312" s="126" t="s">
        <v>327</v>
      </c>
      <c r="G312" s="126" t="s">
        <v>328</v>
      </c>
      <c r="H312" s="126" t="s">
        <v>329</v>
      </c>
      <c r="I312" s="270" t="s">
        <v>330</v>
      </c>
      <c r="J312" s="126" t="s">
        <v>61</v>
      </c>
      <c r="K312" s="126">
        <v>2023</v>
      </c>
      <c r="L312" s="14" t="s">
        <v>20</v>
      </c>
      <c r="M312" s="249">
        <v>22011</v>
      </c>
      <c r="N312" s="17">
        <v>45348</v>
      </c>
    </row>
    <row r="313" spans="1:14" ht="15.75" customHeight="1" x14ac:dyDescent="0.25">
      <c r="A313" s="126" t="s">
        <v>122</v>
      </c>
      <c r="B313" s="178">
        <v>1248</v>
      </c>
      <c r="C313" s="13" t="s">
        <v>762</v>
      </c>
      <c r="D313" s="126" t="s">
        <v>398</v>
      </c>
      <c r="E313" s="126" t="s">
        <v>356</v>
      </c>
      <c r="F313" s="126" t="s">
        <v>327</v>
      </c>
      <c r="G313" s="126" t="s">
        <v>328</v>
      </c>
      <c r="H313" s="126" t="s">
        <v>329</v>
      </c>
      <c r="I313" s="270" t="s">
        <v>330</v>
      </c>
      <c r="J313" s="126" t="s">
        <v>61</v>
      </c>
      <c r="K313" s="126">
        <v>2023</v>
      </c>
      <c r="L313" s="14" t="s">
        <v>24</v>
      </c>
      <c r="M313" s="249">
        <v>1248</v>
      </c>
      <c r="N313" s="17">
        <v>45348</v>
      </c>
    </row>
    <row r="314" spans="1:14" ht="15.75" customHeight="1" x14ac:dyDescent="0.25">
      <c r="A314" s="126" t="s">
        <v>122</v>
      </c>
      <c r="B314" s="178">
        <v>140040</v>
      </c>
      <c r="C314" s="13" t="s">
        <v>761</v>
      </c>
      <c r="D314" s="126" t="s">
        <v>398</v>
      </c>
      <c r="E314" s="126" t="s">
        <v>356</v>
      </c>
      <c r="F314" s="126" t="s">
        <v>327</v>
      </c>
      <c r="G314" s="126" t="s">
        <v>328</v>
      </c>
      <c r="H314" s="126" t="s">
        <v>329</v>
      </c>
      <c r="I314" s="270" t="s">
        <v>330</v>
      </c>
      <c r="J314" s="126" t="s">
        <v>61</v>
      </c>
      <c r="K314" s="126">
        <v>2023</v>
      </c>
      <c r="L314" s="14" t="s">
        <v>26</v>
      </c>
      <c r="M314" s="249">
        <v>140040</v>
      </c>
      <c r="N314" s="17">
        <v>45348</v>
      </c>
    </row>
    <row r="315" spans="1:14" ht="15.75" customHeight="1" x14ac:dyDescent="0.25">
      <c r="A315" t="s">
        <v>122</v>
      </c>
      <c r="B315" s="179">
        <v>122062</v>
      </c>
      <c r="C315" s="8" t="s">
        <v>767</v>
      </c>
      <c r="D315" t="s">
        <v>395</v>
      </c>
      <c r="E315" t="s">
        <v>356</v>
      </c>
      <c r="F315" t="s">
        <v>327</v>
      </c>
      <c r="G315" t="s">
        <v>328</v>
      </c>
      <c r="H315" t="s">
        <v>329</v>
      </c>
      <c r="I315" s="273" t="s">
        <v>330</v>
      </c>
      <c r="J315" t="s">
        <v>190</v>
      </c>
      <c r="K315">
        <v>2023</v>
      </c>
      <c r="L315" s="8" t="s">
        <v>24</v>
      </c>
      <c r="M315" s="248">
        <v>122062</v>
      </c>
      <c r="N315" s="2">
        <v>45348</v>
      </c>
    </row>
    <row r="316" spans="1:14" ht="15.75" customHeight="1" x14ac:dyDescent="0.25">
      <c r="A316" t="s">
        <v>122</v>
      </c>
      <c r="B316" s="179">
        <v>6497</v>
      </c>
      <c r="C316" s="8" t="s">
        <v>768</v>
      </c>
      <c r="D316" t="s">
        <v>395</v>
      </c>
      <c r="E316" t="s">
        <v>356</v>
      </c>
      <c r="F316" t="s">
        <v>327</v>
      </c>
      <c r="G316" t="s">
        <v>328</v>
      </c>
      <c r="H316" t="s">
        <v>329</v>
      </c>
      <c r="I316" s="273" t="s">
        <v>330</v>
      </c>
      <c r="J316" t="s">
        <v>190</v>
      </c>
      <c r="K316">
        <v>2023</v>
      </c>
      <c r="L316" s="8" t="s">
        <v>24</v>
      </c>
      <c r="M316" s="248">
        <v>6497</v>
      </c>
      <c r="N316" s="2">
        <v>45348</v>
      </c>
    </row>
    <row r="317" spans="1:14" ht="15.75" customHeight="1" x14ac:dyDescent="0.25">
      <c r="A317" t="s">
        <v>122</v>
      </c>
      <c r="B317" s="179">
        <v>1751142</v>
      </c>
      <c r="C317" s="8" t="s">
        <v>769</v>
      </c>
      <c r="D317" t="s">
        <v>395</v>
      </c>
      <c r="E317" t="s">
        <v>356</v>
      </c>
      <c r="F317" t="s">
        <v>327</v>
      </c>
      <c r="G317" t="s">
        <v>328</v>
      </c>
      <c r="H317" t="s">
        <v>329</v>
      </c>
      <c r="I317" s="273" t="s">
        <v>330</v>
      </c>
      <c r="J317" t="s">
        <v>190</v>
      </c>
      <c r="K317">
        <v>2023</v>
      </c>
      <c r="L317" s="8" t="s">
        <v>26</v>
      </c>
      <c r="M317" s="248">
        <v>1751142</v>
      </c>
      <c r="N317" s="2">
        <v>45348</v>
      </c>
    </row>
    <row r="318" spans="1:14" ht="15.75" customHeight="1" x14ac:dyDescent="0.25">
      <c r="A318" s="271" t="s">
        <v>122</v>
      </c>
      <c r="B318" s="259">
        <v>23450</v>
      </c>
      <c r="C318" s="126" t="s">
        <v>838</v>
      </c>
      <c r="D318" s="126" t="s">
        <v>396</v>
      </c>
      <c r="E318" s="126" t="s">
        <v>356</v>
      </c>
      <c r="F318" s="126" t="s">
        <v>327</v>
      </c>
      <c r="G318" s="126" t="s">
        <v>328</v>
      </c>
      <c r="H318" s="126" t="s">
        <v>329</v>
      </c>
      <c r="I318" s="270" t="s">
        <v>330</v>
      </c>
      <c r="J318" s="126" t="s">
        <v>190</v>
      </c>
      <c r="K318" s="126">
        <v>2023</v>
      </c>
      <c r="L318" s="14" t="s">
        <v>20</v>
      </c>
      <c r="M318" s="249">
        <v>23668</v>
      </c>
      <c r="N318" s="17">
        <v>45348</v>
      </c>
    </row>
    <row r="319" spans="1:14" ht="15.75" customHeight="1" x14ac:dyDescent="0.25">
      <c r="A319" s="271" t="s">
        <v>122</v>
      </c>
      <c r="B319" s="259">
        <v>4238</v>
      </c>
      <c r="C319" s="126" t="s">
        <v>839</v>
      </c>
      <c r="D319" s="126" t="s">
        <v>396</v>
      </c>
      <c r="E319" s="126" t="s">
        <v>356</v>
      </c>
      <c r="F319" s="126" t="s">
        <v>327</v>
      </c>
      <c r="G319" s="126" t="s">
        <v>328</v>
      </c>
      <c r="H319" s="126" t="s">
        <v>329</v>
      </c>
      <c r="I319" s="270" t="s">
        <v>330</v>
      </c>
      <c r="J319" s="126" t="s">
        <v>190</v>
      </c>
      <c r="K319" s="126">
        <v>2023</v>
      </c>
      <c r="L319" s="14" t="s">
        <v>24</v>
      </c>
      <c r="M319" s="249">
        <v>4293</v>
      </c>
      <c r="N319" s="17">
        <v>45348</v>
      </c>
    </row>
    <row r="320" spans="1:14" ht="15.75" customHeight="1" x14ac:dyDescent="0.25">
      <c r="A320" s="271" t="s">
        <v>122</v>
      </c>
      <c r="B320" s="259">
        <v>326537</v>
      </c>
      <c r="C320" s="126" t="s">
        <v>840</v>
      </c>
      <c r="D320" s="126" t="s">
        <v>396</v>
      </c>
      <c r="E320" s="126" t="s">
        <v>356</v>
      </c>
      <c r="F320" s="126" t="s">
        <v>327</v>
      </c>
      <c r="G320" s="126" t="s">
        <v>328</v>
      </c>
      <c r="H320" s="126" t="s">
        <v>329</v>
      </c>
      <c r="I320" s="270" t="s">
        <v>330</v>
      </c>
      <c r="J320" s="126" t="s">
        <v>190</v>
      </c>
      <c r="K320" s="126">
        <v>2023</v>
      </c>
      <c r="L320" s="14" t="s">
        <v>26</v>
      </c>
      <c r="M320" s="249">
        <v>398199</v>
      </c>
      <c r="N320" s="17">
        <v>45348</v>
      </c>
    </row>
    <row r="321" spans="1:14" ht="15.75" customHeight="1" x14ac:dyDescent="0.25">
      <c r="A321" t="s">
        <v>122</v>
      </c>
      <c r="B321" s="179">
        <v>35574</v>
      </c>
      <c r="C321" s="8" t="s">
        <v>776</v>
      </c>
      <c r="D321" t="s">
        <v>397</v>
      </c>
      <c r="E321" t="s">
        <v>356</v>
      </c>
      <c r="F321" t="s">
        <v>327</v>
      </c>
      <c r="G321" t="s">
        <v>328</v>
      </c>
      <c r="H321" t="s">
        <v>329</v>
      </c>
      <c r="I321" s="273" t="s">
        <v>330</v>
      </c>
      <c r="J321" t="s">
        <v>338</v>
      </c>
      <c r="K321">
        <v>2023</v>
      </c>
      <c r="L321" s="8" t="s">
        <v>20</v>
      </c>
      <c r="M321" s="248">
        <v>35574</v>
      </c>
      <c r="N321" s="2">
        <v>45348</v>
      </c>
    </row>
    <row r="322" spans="1:14" ht="15.75" customHeight="1" x14ac:dyDescent="0.25">
      <c r="A322" t="s">
        <v>122</v>
      </c>
      <c r="B322" s="179">
        <v>4816</v>
      </c>
      <c r="C322" s="8" t="s">
        <v>777</v>
      </c>
      <c r="D322" t="s">
        <v>397</v>
      </c>
      <c r="E322" t="s">
        <v>356</v>
      </c>
      <c r="F322" t="s">
        <v>327</v>
      </c>
      <c r="G322" t="s">
        <v>328</v>
      </c>
      <c r="H322" t="s">
        <v>329</v>
      </c>
      <c r="I322" s="273" t="s">
        <v>330</v>
      </c>
      <c r="J322" t="s">
        <v>338</v>
      </c>
      <c r="K322">
        <v>2023</v>
      </c>
      <c r="L322" s="8" t="s">
        <v>24</v>
      </c>
      <c r="M322" s="248">
        <v>4816</v>
      </c>
      <c r="N322" s="2">
        <v>45348</v>
      </c>
    </row>
    <row r="323" spans="1:14" ht="15.75" customHeight="1" x14ac:dyDescent="0.25">
      <c r="A323" t="s">
        <v>122</v>
      </c>
      <c r="B323" s="179">
        <v>642950</v>
      </c>
      <c r="C323" s="8" t="s">
        <v>778</v>
      </c>
      <c r="D323" t="s">
        <v>397</v>
      </c>
      <c r="E323" t="s">
        <v>356</v>
      </c>
      <c r="F323" t="s">
        <v>327</v>
      </c>
      <c r="G323" t="s">
        <v>328</v>
      </c>
      <c r="H323" t="s">
        <v>329</v>
      </c>
      <c r="I323" s="273" t="s">
        <v>330</v>
      </c>
      <c r="J323" t="s">
        <v>338</v>
      </c>
      <c r="K323">
        <v>2023</v>
      </c>
      <c r="L323" s="8" t="s">
        <v>26</v>
      </c>
      <c r="M323" s="248">
        <v>642950</v>
      </c>
      <c r="N323" s="2">
        <v>45348</v>
      </c>
    </row>
    <row r="324" spans="1:14" ht="15.75" customHeight="1" x14ac:dyDescent="0.25">
      <c r="A324" s="126" t="s">
        <v>122</v>
      </c>
      <c r="B324" s="178">
        <v>15435</v>
      </c>
      <c r="C324" s="14" t="s">
        <v>782</v>
      </c>
      <c r="D324" s="126" t="s">
        <v>373</v>
      </c>
      <c r="E324" s="126" t="s">
        <v>356</v>
      </c>
      <c r="F324" s="126" t="s">
        <v>583</v>
      </c>
      <c r="G324" s="126" t="s">
        <v>783</v>
      </c>
      <c r="H324" s="126" t="s">
        <v>231</v>
      </c>
      <c r="I324" s="270" t="s">
        <v>599</v>
      </c>
      <c r="J324" s="126" t="s">
        <v>45</v>
      </c>
      <c r="K324" s="126">
        <v>2023</v>
      </c>
      <c r="L324" s="14" t="s">
        <v>20</v>
      </c>
      <c r="M324" s="210">
        <v>15435</v>
      </c>
      <c r="N324" s="164">
        <v>45356</v>
      </c>
    </row>
    <row r="325" spans="1:14" ht="15.75" customHeight="1" x14ac:dyDescent="0.25">
      <c r="A325" s="126" t="s">
        <v>122</v>
      </c>
      <c r="B325" s="178">
        <v>5358</v>
      </c>
      <c r="C325" s="14" t="s">
        <v>784</v>
      </c>
      <c r="D325" s="126" t="s">
        <v>373</v>
      </c>
      <c r="E325" s="126" t="s">
        <v>356</v>
      </c>
      <c r="F325" s="126" t="s">
        <v>583</v>
      </c>
      <c r="G325" s="126" t="s">
        <v>783</v>
      </c>
      <c r="H325" s="126" t="s">
        <v>231</v>
      </c>
      <c r="I325" s="270" t="s">
        <v>599</v>
      </c>
      <c r="J325" s="126" t="s">
        <v>45</v>
      </c>
      <c r="K325" s="126">
        <v>2023</v>
      </c>
      <c r="L325" s="14" t="s">
        <v>24</v>
      </c>
      <c r="M325" s="210">
        <v>5358</v>
      </c>
      <c r="N325" s="164">
        <v>45356</v>
      </c>
    </row>
    <row r="326" spans="1:14" ht="15.75" customHeight="1" x14ac:dyDescent="0.25">
      <c r="A326" s="126" t="s">
        <v>122</v>
      </c>
      <c r="B326" s="178">
        <v>672021</v>
      </c>
      <c r="C326" s="14" t="s">
        <v>785</v>
      </c>
      <c r="D326" s="126" t="s">
        <v>373</v>
      </c>
      <c r="E326" s="126" t="s">
        <v>356</v>
      </c>
      <c r="F326" s="126" t="s">
        <v>583</v>
      </c>
      <c r="G326" s="126" t="s">
        <v>783</v>
      </c>
      <c r="H326" s="126" t="s">
        <v>231</v>
      </c>
      <c r="I326" s="270" t="s">
        <v>599</v>
      </c>
      <c r="J326" s="126" t="s">
        <v>45</v>
      </c>
      <c r="K326" s="126">
        <v>2023</v>
      </c>
      <c r="L326" s="14" t="s">
        <v>26</v>
      </c>
      <c r="M326" s="210">
        <v>672021</v>
      </c>
      <c r="N326" s="164">
        <v>45356</v>
      </c>
    </row>
    <row r="327" spans="1:14" ht="15.75" customHeight="1" x14ac:dyDescent="0.25">
      <c r="A327" t="s">
        <v>122</v>
      </c>
      <c r="B327" s="179">
        <v>15260</v>
      </c>
      <c r="C327" s="8" t="s">
        <v>786</v>
      </c>
      <c r="D327" t="s">
        <v>787</v>
      </c>
      <c r="E327" t="s">
        <v>356</v>
      </c>
      <c r="F327" t="s">
        <v>583</v>
      </c>
      <c r="G327" t="s">
        <v>783</v>
      </c>
      <c r="H327" t="s">
        <v>231</v>
      </c>
      <c r="I327" s="19" t="s">
        <v>599</v>
      </c>
      <c r="J327" t="s">
        <v>49</v>
      </c>
      <c r="K327">
        <v>2023</v>
      </c>
      <c r="L327" s="8" t="s">
        <v>20</v>
      </c>
      <c r="M327" s="209">
        <v>15260</v>
      </c>
      <c r="N327" s="160">
        <v>45356</v>
      </c>
    </row>
    <row r="328" spans="1:14" ht="15.75" customHeight="1" x14ac:dyDescent="0.25">
      <c r="A328" t="s">
        <v>122</v>
      </c>
      <c r="B328" s="179">
        <v>2326</v>
      </c>
      <c r="C328" s="8" t="s">
        <v>788</v>
      </c>
      <c r="D328" t="s">
        <v>787</v>
      </c>
      <c r="E328" t="s">
        <v>356</v>
      </c>
      <c r="F328" t="s">
        <v>583</v>
      </c>
      <c r="G328" t="s">
        <v>783</v>
      </c>
      <c r="H328" t="s">
        <v>231</v>
      </c>
      <c r="I328" s="19" t="s">
        <v>599</v>
      </c>
      <c r="J328" t="s">
        <v>49</v>
      </c>
      <c r="K328">
        <v>2023</v>
      </c>
      <c r="L328" s="8" t="s">
        <v>24</v>
      </c>
      <c r="M328" s="209">
        <v>2326</v>
      </c>
      <c r="N328" s="160">
        <v>45356</v>
      </c>
    </row>
    <row r="329" spans="1:14" ht="15.75" customHeight="1" x14ac:dyDescent="0.25">
      <c r="A329" t="s">
        <v>122</v>
      </c>
      <c r="B329" s="179">
        <v>319657</v>
      </c>
      <c r="C329" s="8" t="s">
        <v>789</v>
      </c>
      <c r="D329" t="s">
        <v>787</v>
      </c>
      <c r="E329" t="s">
        <v>356</v>
      </c>
      <c r="F329" t="s">
        <v>583</v>
      </c>
      <c r="G329" t="s">
        <v>783</v>
      </c>
      <c r="H329" t="s">
        <v>231</v>
      </c>
      <c r="I329" s="19" t="s">
        <v>599</v>
      </c>
      <c r="J329" t="s">
        <v>49</v>
      </c>
      <c r="K329">
        <v>2023</v>
      </c>
      <c r="L329" s="8" t="s">
        <v>26</v>
      </c>
      <c r="M329" s="209">
        <v>319657</v>
      </c>
      <c r="N329" s="160">
        <v>45356</v>
      </c>
    </row>
    <row r="330" spans="1:14" ht="15.75" customHeight="1" x14ac:dyDescent="0.25">
      <c r="A330" s="126" t="s">
        <v>122</v>
      </c>
      <c r="B330" s="178">
        <v>4009</v>
      </c>
      <c r="C330" s="14" t="s">
        <v>799</v>
      </c>
      <c r="D330" s="126" t="s">
        <v>385</v>
      </c>
      <c r="E330" s="126" t="s">
        <v>356</v>
      </c>
      <c r="F330" s="126" t="s">
        <v>583</v>
      </c>
      <c r="G330" s="126" t="s">
        <v>783</v>
      </c>
      <c r="H330" s="126" t="s">
        <v>231</v>
      </c>
      <c r="I330" s="270" t="s">
        <v>599</v>
      </c>
      <c r="J330" s="126" t="s">
        <v>58</v>
      </c>
      <c r="K330" s="126">
        <v>2023</v>
      </c>
      <c r="L330" s="14" t="s">
        <v>20</v>
      </c>
      <c r="M330" s="210">
        <v>4009</v>
      </c>
      <c r="N330" s="164">
        <v>45356</v>
      </c>
    </row>
    <row r="331" spans="1:14" ht="15.75" customHeight="1" x14ac:dyDescent="0.25">
      <c r="A331" s="126" t="s">
        <v>122</v>
      </c>
      <c r="B331" s="178">
        <v>675</v>
      </c>
      <c r="C331" s="14" t="s">
        <v>800</v>
      </c>
      <c r="D331" s="126" t="s">
        <v>385</v>
      </c>
      <c r="E331" s="126" t="s">
        <v>356</v>
      </c>
      <c r="F331" s="126" t="s">
        <v>583</v>
      </c>
      <c r="G331" s="126" t="s">
        <v>783</v>
      </c>
      <c r="H331" s="126" t="s">
        <v>231</v>
      </c>
      <c r="I331" s="270" t="s">
        <v>599</v>
      </c>
      <c r="J331" s="126" t="s">
        <v>58</v>
      </c>
      <c r="K331" s="126">
        <v>2023</v>
      </c>
      <c r="L331" s="14" t="s">
        <v>24</v>
      </c>
      <c r="M331" s="210">
        <v>675</v>
      </c>
      <c r="N331" s="164">
        <v>45356</v>
      </c>
    </row>
    <row r="332" spans="1:14" ht="15.75" customHeight="1" x14ac:dyDescent="0.25">
      <c r="A332" s="126" t="s">
        <v>122</v>
      </c>
      <c r="B332" s="178">
        <v>79776</v>
      </c>
      <c r="C332" s="14" t="s">
        <v>801</v>
      </c>
      <c r="D332" s="126" t="s">
        <v>385</v>
      </c>
      <c r="E332" s="126" t="s">
        <v>356</v>
      </c>
      <c r="F332" s="126" t="s">
        <v>583</v>
      </c>
      <c r="G332" s="126" t="s">
        <v>783</v>
      </c>
      <c r="H332" s="126" t="s">
        <v>231</v>
      </c>
      <c r="I332" s="270" t="s">
        <v>599</v>
      </c>
      <c r="J332" s="126" t="s">
        <v>58</v>
      </c>
      <c r="K332" s="126">
        <v>2023</v>
      </c>
      <c r="L332" s="14" t="s">
        <v>26</v>
      </c>
      <c r="M332" s="210">
        <v>79776</v>
      </c>
      <c r="N332" s="164">
        <v>45356</v>
      </c>
    </row>
    <row r="333" spans="1:14" ht="15.75" customHeight="1" x14ac:dyDescent="0.25">
      <c r="A333" s="271" t="s">
        <v>122</v>
      </c>
      <c r="B333" s="259">
        <v>43945</v>
      </c>
      <c r="C333" s="8" t="s">
        <v>843</v>
      </c>
      <c r="D333" t="s">
        <v>376</v>
      </c>
      <c r="E333" t="s">
        <v>356</v>
      </c>
      <c r="F333" t="s">
        <v>583</v>
      </c>
      <c r="G333" t="s">
        <v>783</v>
      </c>
      <c r="H333" t="s">
        <v>231</v>
      </c>
      <c r="I333" s="19" t="s">
        <v>599</v>
      </c>
      <c r="J333" t="s">
        <v>32</v>
      </c>
      <c r="K333">
        <v>2023</v>
      </c>
      <c r="L333" s="8" t="s">
        <v>20</v>
      </c>
      <c r="M333" s="209">
        <v>44018</v>
      </c>
      <c r="N333" s="160">
        <v>45356</v>
      </c>
    </row>
    <row r="334" spans="1:14" ht="15.75" customHeight="1" x14ac:dyDescent="0.25">
      <c r="A334" s="271" t="s">
        <v>122</v>
      </c>
      <c r="B334" s="259">
        <v>4584</v>
      </c>
      <c r="C334" s="8" t="s">
        <v>844</v>
      </c>
      <c r="D334" t="s">
        <v>376</v>
      </c>
      <c r="E334" t="s">
        <v>356</v>
      </c>
      <c r="F334" t="s">
        <v>583</v>
      </c>
      <c r="G334" t="s">
        <v>783</v>
      </c>
      <c r="H334" t="s">
        <v>231</v>
      </c>
      <c r="I334" s="19" t="s">
        <v>599</v>
      </c>
      <c r="J334" t="s">
        <v>32</v>
      </c>
      <c r="K334">
        <v>2023</v>
      </c>
      <c r="L334" s="8" t="s">
        <v>24</v>
      </c>
      <c r="M334" s="209">
        <v>4958</v>
      </c>
      <c r="N334" s="160">
        <v>45356</v>
      </c>
    </row>
    <row r="335" spans="1:14" ht="15.75" customHeight="1" x14ac:dyDescent="0.25">
      <c r="A335" s="271" t="s">
        <v>122</v>
      </c>
      <c r="B335" s="259">
        <v>847866</v>
      </c>
      <c r="C335" s="8" t="s">
        <v>845</v>
      </c>
      <c r="D335" t="s">
        <v>376</v>
      </c>
      <c r="E335" t="s">
        <v>356</v>
      </c>
      <c r="F335" t="s">
        <v>583</v>
      </c>
      <c r="G335" t="s">
        <v>783</v>
      </c>
      <c r="H335" t="s">
        <v>231</v>
      </c>
      <c r="I335" s="19" t="s">
        <v>599</v>
      </c>
      <c r="J335" t="s">
        <v>32</v>
      </c>
      <c r="K335">
        <v>2023</v>
      </c>
      <c r="L335" s="8" t="s">
        <v>26</v>
      </c>
      <c r="M335" s="209">
        <v>862600</v>
      </c>
      <c r="N335" s="160">
        <v>45356</v>
      </c>
    </row>
    <row r="336" spans="1:14" ht="15.75" customHeight="1" x14ac:dyDescent="0.25">
      <c r="A336" s="126" t="s">
        <v>122</v>
      </c>
      <c r="B336" s="178">
        <v>3770</v>
      </c>
      <c r="C336" s="14" t="s">
        <v>805</v>
      </c>
      <c r="D336" s="126" t="s">
        <v>378</v>
      </c>
      <c r="E336" s="126" t="s">
        <v>356</v>
      </c>
      <c r="F336" s="126" t="s">
        <v>583</v>
      </c>
      <c r="G336" s="126" t="s">
        <v>783</v>
      </c>
      <c r="H336" s="126" t="s">
        <v>231</v>
      </c>
      <c r="I336" s="270" t="s">
        <v>599</v>
      </c>
      <c r="J336" s="126" t="s">
        <v>61</v>
      </c>
      <c r="K336" s="126">
        <v>2023</v>
      </c>
      <c r="L336" s="14" t="s">
        <v>20</v>
      </c>
      <c r="M336" s="210">
        <v>3770</v>
      </c>
      <c r="N336" s="164">
        <v>45356</v>
      </c>
    </row>
    <row r="337" spans="1:14" ht="15.75" customHeight="1" x14ac:dyDescent="0.25">
      <c r="A337" s="126" t="s">
        <v>122</v>
      </c>
      <c r="B337" s="178">
        <v>653</v>
      </c>
      <c r="C337" s="14" t="s">
        <v>806</v>
      </c>
      <c r="D337" s="126" t="s">
        <v>378</v>
      </c>
      <c r="E337" s="126" t="s">
        <v>356</v>
      </c>
      <c r="F337" s="126" t="s">
        <v>583</v>
      </c>
      <c r="G337" s="126" t="s">
        <v>783</v>
      </c>
      <c r="H337" s="126" t="s">
        <v>231</v>
      </c>
      <c r="I337" s="270" t="s">
        <v>599</v>
      </c>
      <c r="J337" s="126" t="s">
        <v>61</v>
      </c>
      <c r="K337" s="126">
        <v>2023</v>
      </c>
      <c r="L337" s="14" t="s">
        <v>24</v>
      </c>
      <c r="M337" s="210">
        <v>653</v>
      </c>
      <c r="N337" s="164">
        <v>45356</v>
      </c>
    </row>
    <row r="338" spans="1:14" ht="15.75" customHeight="1" x14ac:dyDescent="0.25">
      <c r="A338" s="126" t="s">
        <v>122</v>
      </c>
      <c r="B338" s="178">
        <v>20004</v>
      </c>
      <c r="C338" s="14" t="s">
        <v>807</v>
      </c>
      <c r="D338" s="126" t="s">
        <v>378</v>
      </c>
      <c r="E338" s="126" t="s">
        <v>356</v>
      </c>
      <c r="F338" s="126" t="s">
        <v>583</v>
      </c>
      <c r="G338" s="126" t="s">
        <v>783</v>
      </c>
      <c r="H338" s="126" t="s">
        <v>231</v>
      </c>
      <c r="I338" s="270" t="s">
        <v>599</v>
      </c>
      <c r="J338" s="126" t="s">
        <v>61</v>
      </c>
      <c r="K338" s="126">
        <v>2023</v>
      </c>
      <c r="L338" s="14" t="s">
        <v>26</v>
      </c>
      <c r="M338" s="210">
        <v>20004</v>
      </c>
      <c r="N338" s="164">
        <v>45356</v>
      </c>
    </row>
    <row r="339" spans="1:14" ht="15.75" customHeight="1" x14ac:dyDescent="0.25">
      <c r="A339" t="s">
        <v>122</v>
      </c>
      <c r="B339" s="179">
        <v>4034</v>
      </c>
      <c r="C339" s="8" t="s">
        <v>813</v>
      </c>
      <c r="D339" t="s">
        <v>381</v>
      </c>
      <c r="E339" t="s">
        <v>356</v>
      </c>
      <c r="F339" t="s">
        <v>583</v>
      </c>
      <c r="G339" t="s">
        <v>783</v>
      </c>
      <c r="H339" t="s">
        <v>231</v>
      </c>
      <c r="I339" s="19" t="s">
        <v>599</v>
      </c>
      <c r="J339" t="s">
        <v>61</v>
      </c>
      <c r="K339">
        <v>2023</v>
      </c>
      <c r="L339" s="8" t="s">
        <v>20</v>
      </c>
      <c r="M339" s="209">
        <v>4034</v>
      </c>
      <c r="N339" s="160">
        <v>45356</v>
      </c>
    </row>
    <row r="340" spans="1:14" ht="15.75" customHeight="1" x14ac:dyDescent="0.25">
      <c r="A340" t="s">
        <v>122</v>
      </c>
      <c r="B340" s="179">
        <v>2575</v>
      </c>
      <c r="C340" s="8" t="s">
        <v>812</v>
      </c>
      <c r="D340" t="s">
        <v>381</v>
      </c>
      <c r="E340" t="s">
        <v>356</v>
      </c>
      <c r="F340" t="s">
        <v>583</v>
      </c>
      <c r="G340" t="s">
        <v>783</v>
      </c>
      <c r="H340" t="s">
        <v>231</v>
      </c>
      <c r="I340" s="19" t="s">
        <v>599</v>
      </c>
      <c r="J340" t="s">
        <v>61</v>
      </c>
      <c r="K340">
        <v>2023</v>
      </c>
      <c r="L340" s="8" t="s">
        <v>24</v>
      </c>
      <c r="M340" s="209">
        <v>2575</v>
      </c>
      <c r="N340" s="160">
        <v>45356</v>
      </c>
    </row>
    <row r="341" spans="1:14" ht="15.75" customHeight="1" x14ac:dyDescent="0.25">
      <c r="A341" t="s">
        <v>122</v>
      </c>
      <c r="B341" s="179">
        <v>101347</v>
      </c>
      <c r="C341" s="8" t="s">
        <v>811</v>
      </c>
      <c r="D341" t="s">
        <v>381</v>
      </c>
      <c r="E341" t="s">
        <v>356</v>
      </c>
      <c r="F341" t="s">
        <v>583</v>
      </c>
      <c r="G341" t="s">
        <v>783</v>
      </c>
      <c r="H341" t="s">
        <v>231</v>
      </c>
      <c r="I341" s="19" t="s">
        <v>599</v>
      </c>
      <c r="J341" t="s">
        <v>61</v>
      </c>
      <c r="K341">
        <v>2023</v>
      </c>
      <c r="L341" s="8" t="s">
        <v>26</v>
      </c>
      <c r="M341" s="209">
        <v>101347</v>
      </c>
      <c r="N341" s="160">
        <v>45356</v>
      </c>
    </row>
    <row r="342" spans="1:14" ht="15.75" customHeight="1" x14ac:dyDescent="0.25">
      <c r="A342" s="126" t="s">
        <v>122</v>
      </c>
      <c r="B342" s="178">
        <v>11978</v>
      </c>
      <c r="C342" s="14" t="s">
        <v>817</v>
      </c>
      <c r="D342" s="126" t="s">
        <v>185</v>
      </c>
      <c r="E342" s="126" t="s">
        <v>356</v>
      </c>
      <c r="F342" s="126" t="s">
        <v>678</v>
      </c>
      <c r="G342" s="126" t="s">
        <v>187</v>
      </c>
      <c r="H342" s="126" t="s">
        <v>403</v>
      </c>
      <c r="I342" s="270" t="s">
        <v>679</v>
      </c>
      <c r="J342" s="126" t="s">
        <v>190</v>
      </c>
      <c r="K342" s="126">
        <v>2023</v>
      </c>
      <c r="L342" s="14" t="s">
        <v>20</v>
      </c>
      <c r="M342" s="210">
        <v>11979</v>
      </c>
      <c r="N342" s="164">
        <v>45378</v>
      </c>
    </row>
    <row r="343" spans="1:14" ht="15.75" customHeight="1" x14ac:dyDescent="0.25">
      <c r="A343" s="126" t="s">
        <v>122</v>
      </c>
      <c r="B343" s="178">
        <v>2788</v>
      </c>
      <c r="C343" s="14" t="s">
        <v>818</v>
      </c>
      <c r="D343" s="126" t="s">
        <v>185</v>
      </c>
      <c r="E343" s="126" t="s">
        <v>356</v>
      </c>
      <c r="F343" s="126" t="s">
        <v>678</v>
      </c>
      <c r="G343" s="126" t="s">
        <v>187</v>
      </c>
      <c r="H343" s="126" t="s">
        <v>403</v>
      </c>
      <c r="I343" s="270" t="s">
        <v>679</v>
      </c>
      <c r="J343" s="126" t="s">
        <v>190</v>
      </c>
      <c r="K343" s="126">
        <v>2023</v>
      </c>
      <c r="L343" s="14" t="s">
        <v>24</v>
      </c>
      <c r="M343" s="210">
        <v>2789</v>
      </c>
      <c r="N343" s="164">
        <v>45378</v>
      </c>
    </row>
    <row r="344" spans="1:14" ht="15.75" customHeight="1" x14ac:dyDescent="0.25">
      <c r="A344" s="126" t="s">
        <v>122</v>
      </c>
      <c r="B344" s="178">
        <v>108278</v>
      </c>
      <c r="C344" s="14" t="s">
        <v>819</v>
      </c>
      <c r="D344" s="126" t="s">
        <v>185</v>
      </c>
      <c r="E344" s="126" t="s">
        <v>356</v>
      </c>
      <c r="F344" s="126" t="s">
        <v>678</v>
      </c>
      <c r="G344" s="126" t="s">
        <v>187</v>
      </c>
      <c r="H344" s="126" t="s">
        <v>403</v>
      </c>
      <c r="I344" s="270" t="s">
        <v>679</v>
      </c>
      <c r="J344" s="126" t="s">
        <v>190</v>
      </c>
      <c r="K344" s="126">
        <v>2023</v>
      </c>
      <c r="L344" s="14" t="s">
        <v>26</v>
      </c>
      <c r="M344" s="210">
        <v>108279</v>
      </c>
      <c r="N344" s="164">
        <v>45378</v>
      </c>
    </row>
    <row r="345" spans="1:14" ht="15.75" customHeight="1" x14ac:dyDescent="0.25">
      <c r="A345" s="271" t="s">
        <v>122</v>
      </c>
      <c r="B345" s="259">
        <f>312-8</f>
        <v>304</v>
      </c>
      <c r="C345" s="8" t="s">
        <v>1181</v>
      </c>
      <c r="D345" t="s">
        <v>27</v>
      </c>
      <c r="E345" t="s">
        <v>358</v>
      </c>
      <c r="F345" t="s">
        <v>668</v>
      </c>
      <c r="G345" t="s">
        <v>669</v>
      </c>
      <c r="H345" t="s">
        <v>670</v>
      </c>
      <c r="I345" s="19" t="s">
        <v>671</v>
      </c>
      <c r="J345" t="s">
        <v>32</v>
      </c>
      <c r="K345">
        <v>2023</v>
      </c>
      <c r="L345" s="8" t="s">
        <v>20</v>
      </c>
      <c r="M345" s="209">
        <v>319</v>
      </c>
      <c r="N345" s="160">
        <v>45429</v>
      </c>
    </row>
    <row r="346" spans="1:14" ht="15.75" customHeight="1" x14ac:dyDescent="0.25">
      <c r="A346" s="271" t="s">
        <v>122</v>
      </c>
      <c r="B346" s="259">
        <f>64-2</f>
        <v>62</v>
      </c>
      <c r="C346" s="8" t="s">
        <v>1182</v>
      </c>
      <c r="D346" t="s">
        <v>27</v>
      </c>
      <c r="E346" t="s">
        <v>358</v>
      </c>
      <c r="F346" t="s">
        <v>668</v>
      </c>
      <c r="G346" t="s">
        <v>669</v>
      </c>
      <c r="H346" t="s">
        <v>670</v>
      </c>
      <c r="I346" s="19" t="s">
        <v>671</v>
      </c>
      <c r="J346" t="s">
        <v>32</v>
      </c>
      <c r="K346">
        <v>2023</v>
      </c>
      <c r="L346" s="8" t="s">
        <v>24</v>
      </c>
      <c r="M346" s="209">
        <v>66</v>
      </c>
      <c r="N346" s="160">
        <v>45429</v>
      </c>
    </row>
    <row r="347" spans="1:14" s="137" customFormat="1" ht="15.75" customHeight="1" thickBot="1" x14ac:dyDescent="0.3">
      <c r="A347" s="320" t="s">
        <v>122</v>
      </c>
      <c r="B347" s="321">
        <f>132534-860</f>
        <v>131674</v>
      </c>
      <c r="C347" s="137" t="s">
        <v>1183</v>
      </c>
      <c r="D347" s="137" t="s">
        <v>27</v>
      </c>
      <c r="E347" s="137" t="s">
        <v>358</v>
      </c>
      <c r="F347" s="137" t="s">
        <v>668</v>
      </c>
      <c r="G347" s="137" t="s">
        <v>669</v>
      </c>
      <c r="H347" s="137" t="s">
        <v>670</v>
      </c>
      <c r="I347" s="322" t="s">
        <v>671</v>
      </c>
      <c r="J347" s="137" t="s">
        <v>32</v>
      </c>
      <c r="K347" s="137">
        <v>2023</v>
      </c>
      <c r="L347" s="137" t="s">
        <v>26</v>
      </c>
      <c r="M347" s="207">
        <v>133032</v>
      </c>
      <c r="N347" s="205">
        <v>45429</v>
      </c>
    </row>
    <row r="348" spans="1:14" ht="15.75" customHeight="1" x14ac:dyDescent="0.25">
      <c r="A348" s="20" t="s">
        <v>122</v>
      </c>
      <c r="B348" s="323">
        <v>17060</v>
      </c>
      <c r="C348" s="256" t="s">
        <v>903</v>
      </c>
      <c r="D348" s="20" t="s">
        <v>373</v>
      </c>
      <c r="E348" s="126" t="s">
        <v>356</v>
      </c>
      <c r="F348" s="126" t="s">
        <v>583</v>
      </c>
      <c r="G348" s="126" t="s">
        <v>783</v>
      </c>
      <c r="H348" s="126" t="s">
        <v>231</v>
      </c>
      <c r="I348" s="270" t="s">
        <v>599</v>
      </c>
      <c r="J348" s="126" t="s">
        <v>45</v>
      </c>
      <c r="K348" s="126">
        <v>2024</v>
      </c>
      <c r="L348" s="14" t="s">
        <v>20</v>
      </c>
      <c r="M348" s="210">
        <v>17060</v>
      </c>
      <c r="N348" s="164">
        <v>45728</v>
      </c>
    </row>
    <row r="349" spans="1:14" ht="15.75" customHeight="1" x14ac:dyDescent="0.25">
      <c r="A349" s="20" t="s">
        <v>122</v>
      </c>
      <c r="B349" s="323">
        <v>1594</v>
      </c>
      <c r="C349" s="256" t="s">
        <v>904</v>
      </c>
      <c r="D349" s="20" t="s">
        <v>373</v>
      </c>
      <c r="E349" s="126" t="s">
        <v>356</v>
      </c>
      <c r="F349" s="126" t="s">
        <v>583</v>
      </c>
      <c r="G349" s="126" t="s">
        <v>783</v>
      </c>
      <c r="H349" s="126" t="s">
        <v>231</v>
      </c>
      <c r="I349" s="270" t="s">
        <v>599</v>
      </c>
      <c r="J349" s="126" t="s">
        <v>45</v>
      </c>
      <c r="K349" s="126">
        <v>2024</v>
      </c>
      <c r="L349" s="14" t="s">
        <v>24</v>
      </c>
      <c r="M349" s="210">
        <v>1594</v>
      </c>
      <c r="N349" s="164">
        <v>45728</v>
      </c>
    </row>
    <row r="350" spans="1:14" ht="15.75" customHeight="1" x14ac:dyDescent="0.25">
      <c r="A350" s="20" t="s">
        <v>122</v>
      </c>
      <c r="B350" s="323">
        <v>639615</v>
      </c>
      <c r="C350" s="256" t="s">
        <v>905</v>
      </c>
      <c r="D350" s="20" t="s">
        <v>373</v>
      </c>
      <c r="E350" s="126" t="s">
        <v>356</v>
      </c>
      <c r="F350" s="126" t="s">
        <v>583</v>
      </c>
      <c r="G350" s="126" t="s">
        <v>783</v>
      </c>
      <c r="H350" s="126" t="s">
        <v>231</v>
      </c>
      <c r="I350" s="270" t="s">
        <v>599</v>
      </c>
      <c r="J350" s="126" t="s">
        <v>45</v>
      </c>
      <c r="K350" s="126">
        <v>2024</v>
      </c>
      <c r="L350" s="14" t="s">
        <v>26</v>
      </c>
      <c r="M350" s="210">
        <v>639615</v>
      </c>
      <c r="N350" s="164">
        <v>45728</v>
      </c>
    </row>
    <row r="351" spans="1:14" ht="15.75" customHeight="1" x14ac:dyDescent="0.25">
      <c r="A351" t="s">
        <v>122</v>
      </c>
      <c r="B351" s="179">
        <v>23912</v>
      </c>
      <c r="C351" s="8" t="s">
        <v>906</v>
      </c>
      <c r="D351" t="s">
        <v>787</v>
      </c>
      <c r="E351" t="s">
        <v>356</v>
      </c>
      <c r="F351" t="s">
        <v>583</v>
      </c>
      <c r="G351" t="s">
        <v>783</v>
      </c>
      <c r="H351" t="s">
        <v>231</v>
      </c>
      <c r="I351" s="19" t="s">
        <v>599</v>
      </c>
      <c r="J351" t="s">
        <v>49</v>
      </c>
      <c r="K351">
        <v>2024</v>
      </c>
      <c r="L351" s="8" t="s">
        <v>20</v>
      </c>
      <c r="M351" s="209">
        <v>23912</v>
      </c>
      <c r="N351" s="160">
        <v>45728</v>
      </c>
    </row>
    <row r="352" spans="1:14" ht="15.75" customHeight="1" x14ac:dyDescent="0.25">
      <c r="A352" t="s">
        <v>122</v>
      </c>
      <c r="B352" s="179">
        <v>1908</v>
      </c>
      <c r="C352" s="8" t="s">
        <v>907</v>
      </c>
      <c r="D352" t="s">
        <v>787</v>
      </c>
      <c r="E352" t="s">
        <v>356</v>
      </c>
      <c r="F352" t="s">
        <v>583</v>
      </c>
      <c r="G352" t="s">
        <v>783</v>
      </c>
      <c r="H352" t="s">
        <v>231</v>
      </c>
      <c r="I352" s="19" t="s">
        <v>599</v>
      </c>
      <c r="J352" t="s">
        <v>49</v>
      </c>
      <c r="K352">
        <v>2024</v>
      </c>
      <c r="L352" s="8" t="s">
        <v>24</v>
      </c>
      <c r="M352" s="209">
        <v>1908</v>
      </c>
      <c r="N352" s="160">
        <v>45728</v>
      </c>
    </row>
    <row r="353" spans="1:14" ht="15.75" customHeight="1" x14ac:dyDescent="0.25">
      <c r="A353" t="s">
        <v>122</v>
      </c>
      <c r="B353" s="179">
        <v>328694</v>
      </c>
      <c r="C353" s="8" t="s">
        <v>908</v>
      </c>
      <c r="D353" t="s">
        <v>787</v>
      </c>
      <c r="E353" t="s">
        <v>356</v>
      </c>
      <c r="F353" t="s">
        <v>583</v>
      </c>
      <c r="G353" t="s">
        <v>783</v>
      </c>
      <c r="H353" t="s">
        <v>231</v>
      </c>
      <c r="I353" s="19" t="s">
        <v>599</v>
      </c>
      <c r="J353" t="s">
        <v>49</v>
      </c>
      <c r="K353">
        <v>2024</v>
      </c>
      <c r="L353" s="8" t="s">
        <v>26</v>
      </c>
      <c r="M353" s="209">
        <v>328694</v>
      </c>
      <c r="N353" s="160">
        <v>45728</v>
      </c>
    </row>
    <row r="354" spans="1:14" ht="15.75" customHeight="1" x14ac:dyDescent="0.25">
      <c r="A354" s="20" t="s">
        <v>122</v>
      </c>
      <c r="B354" s="323">
        <v>4146</v>
      </c>
      <c r="C354" s="256" t="s">
        <v>909</v>
      </c>
      <c r="D354" s="20" t="s">
        <v>378</v>
      </c>
      <c r="E354" s="126" t="s">
        <v>356</v>
      </c>
      <c r="F354" s="126" t="s">
        <v>583</v>
      </c>
      <c r="G354" s="126" t="s">
        <v>783</v>
      </c>
      <c r="H354" s="126" t="s">
        <v>231</v>
      </c>
      <c r="I354" s="270" t="s">
        <v>599</v>
      </c>
      <c r="J354" s="126" t="s">
        <v>61</v>
      </c>
      <c r="K354" s="126">
        <v>2024</v>
      </c>
      <c r="L354" s="14" t="s">
        <v>20</v>
      </c>
      <c r="M354" s="210">
        <v>4146</v>
      </c>
      <c r="N354" s="164">
        <v>45728</v>
      </c>
    </row>
    <row r="355" spans="1:14" ht="15.75" customHeight="1" x14ac:dyDescent="0.25">
      <c r="A355" s="20" t="s">
        <v>122</v>
      </c>
      <c r="B355" s="323">
        <v>807</v>
      </c>
      <c r="C355" s="256" t="s">
        <v>910</v>
      </c>
      <c r="D355" s="20" t="s">
        <v>378</v>
      </c>
      <c r="E355" s="126" t="s">
        <v>356</v>
      </c>
      <c r="F355" s="126" t="s">
        <v>583</v>
      </c>
      <c r="G355" s="126" t="s">
        <v>783</v>
      </c>
      <c r="H355" s="126" t="s">
        <v>231</v>
      </c>
      <c r="I355" s="270" t="s">
        <v>599</v>
      </c>
      <c r="J355" s="126" t="s">
        <v>61</v>
      </c>
      <c r="K355" s="126">
        <v>2024</v>
      </c>
      <c r="L355" s="14" t="s">
        <v>24</v>
      </c>
      <c r="M355" s="210">
        <v>807</v>
      </c>
      <c r="N355" s="164">
        <v>45728</v>
      </c>
    </row>
    <row r="356" spans="1:14" ht="15.75" customHeight="1" x14ac:dyDescent="0.25">
      <c r="A356" s="20" t="s">
        <v>122</v>
      </c>
      <c r="B356" s="323">
        <v>20971</v>
      </c>
      <c r="C356" s="256" t="s">
        <v>911</v>
      </c>
      <c r="D356" s="20" t="s">
        <v>378</v>
      </c>
      <c r="E356" s="126" t="s">
        <v>356</v>
      </c>
      <c r="F356" s="126" t="s">
        <v>583</v>
      </c>
      <c r="G356" s="126" t="s">
        <v>783</v>
      </c>
      <c r="H356" s="126" t="s">
        <v>231</v>
      </c>
      <c r="I356" s="270" t="s">
        <v>599</v>
      </c>
      <c r="J356" s="126" t="s">
        <v>61</v>
      </c>
      <c r="K356" s="126">
        <v>2024</v>
      </c>
      <c r="L356" s="14" t="s">
        <v>26</v>
      </c>
      <c r="M356" s="210">
        <v>20971</v>
      </c>
      <c r="N356" s="164">
        <v>45728</v>
      </c>
    </row>
    <row r="357" spans="1:14" ht="15.75" customHeight="1" x14ac:dyDescent="0.25">
      <c r="A357" t="s">
        <v>122</v>
      </c>
      <c r="B357" s="179">
        <v>12848</v>
      </c>
      <c r="C357" s="8" t="s">
        <v>915</v>
      </c>
      <c r="D357" t="s">
        <v>381</v>
      </c>
      <c r="E357" t="s">
        <v>356</v>
      </c>
      <c r="F357" t="s">
        <v>583</v>
      </c>
      <c r="G357" t="s">
        <v>783</v>
      </c>
      <c r="H357" t="s">
        <v>231</v>
      </c>
      <c r="I357" s="19" t="s">
        <v>599</v>
      </c>
      <c r="J357" t="s">
        <v>61</v>
      </c>
      <c r="K357">
        <v>2024</v>
      </c>
      <c r="L357" s="8" t="s">
        <v>20</v>
      </c>
      <c r="M357" s="209">
        <v>12848</v>
      </c>
      <c r="N357" s="160">
        <v>45728</v>
      </c>
    </row>
    <row r="358" spans="1:14" ht="15.75" customHeight="1" x14ac:dyDescent="0.25">
      <c r="A358" t="s">
        <v>122</v>
      </c>
      <c r="B358" s="179">
        <v>2266</v>
      </c>
      <c r="C358" s="8" t="s">
        <v>916</v>
      </c>
      <c r="D358" t="s">
        <v>381</v>
      </c>
      <c r="E358" t="s">
        <v>356</v>
      </c>
      <c r="F358" t="s">
        <v>583</v>
      </c>
      <c r="G358" t="s">
        <v>783</v>
      </c>
      <c r="H358" t="s">
        <v>231</v>
      </c>
      <c r="I358" s="19" t="s">
        <v>599</v>
      </c>
      <c r="J358" t="s">
        <v>61</v>
      </c>
      <c r="K358">
        <v>2024</v>
      </c>
      <c r="L358" s="8" t="s">
        <v>24</v>
      </c>
      <c r="M358" s="209">
        <v>2266</v>
      </c>
      <c r="N358" s="160">
        <v>45728</v>
      </c>
    </row>
    <row r="359" spans="1:14" ht="15.75" customHeight="1" x14ac:dyDescent="0.25">
      <c r="A359" t="s">
        <v>122</v>
      </c>
      <c r="B359" s="179">
        <v>100574</v>
      </c>
      <c r="C359" s="8" t="s">
        <v>917</v>
      </c>
      <c r="D359" t="s">
        <v>381</v>
      </c>
      <c r="E359" t="s">
        <v>356</v>
      </c>
      <c r="F359" t="s">
        <v>583</v>
      </c>
      <c r="G359" t="s">
        <v>783</v>
      </c>
      <c r="H359" t="s">
        <v>231</v>
      </c>
      <c r="I359" s="19" t="s">
        <v>599</v>
      </c>
      <c r="J359" t="s">
        <v>61</v>
      </c>
      <c r="K359">
        <v>2024</v>
      </c>
      <c r="L359" s="8" t="s">
        <v>26</v>
      </c>
      <c r="M359" s="209">
        <v>100574</v>
      </c>
      <c r="N359" s="160">
        <v>45728</v>
      </c>
    </row>
    <row r="360" spans="1:14" ht="15.75" customHeight="1" x14ac:dyDescent="0.25">
      <c r="A360" s="271" t="s">
        <v>122</v>
      </c>
      <c r="B360" s="259">
        <v>41514</v>
      </c>
      <c r="C360" s="256" t="s">
        <v>1218</v>
      </c>
      <c r="D360" s="20" t="s">
        <v>376</v>
      </c>
      <c r="E360" s="126" t="s">
        <v>356</v>
      </c>
      <c r="F360" s="126" t="s">
        <v>583</v>
      </c>
      <c r="G360" s="126" t="s">
        <v>783</v>
      </c>
      <c r="H360" s="126" t="s">
        <v>231</v>
      </c>
      <c r="I360" s="270" t="s">
        <v>599</v>
      </c>
      <c r="J360" s="126" t="s">
        <v>32</v>
      </c>
      <c r="K360" s="126">
        <v>2024</v>
      </c>
      <c r="L360" s="14" t="s">
        <v>20</v>
      </c>
      <c r="M360" s="210">
        <v>41827</v>
      </c>
      <c r="N360" s="164">
        <v>45728</v>
      </c>
    </row>
    <row r="361" spans="1:14" ht="15.75" customHeight="1" x14ac:dyDescent="0.25">
      <c r="A361" s="271" t="s">
        <v>122</v>
      </c>
      <c r="B361" s="259">
        <v>6077</v>
      </c>
      <c r="C361" s="256" t="s">
        <v>1219</v>
      </c>
      <c r="D361" s="20" t="s">
        <v>376</v>
      </c>
      <c r="E361" s="126" t="s">
        <v>356</v>
      </c>
      <c r="F361" s="126" t="s">
        <v>583</v>
      </c>
      <c r="G361" s="126" t="s">
        <v>783</v>
      </c>
      <c r="H361" s="126" t="s">
        <v>231</v>
      </c>
      <c r="I361" s="270" t="s">
        <v>599</v>
      </c>
      <c r="J361" s="126" t="s">
        <v>32</v>
      </c>
      <c r="K361" s="126">
        <v>2024</v>
      </c>
      <c r="L361" s="14" t="s">
        <v>24</v>
      </c>
      <c r="M361" s="210">
        <v>6115</v>
      </c>
      <c r="N361" s="164">
        <v>45728</v>
      </c>
    </row>
    <row r="362" spans="1:14" ht="15.75" customHeight="1" x14ac:dyDescent="0.25">
      <c r="A362" s="271" t="s">
        <v>122</v>
      </c>
      <c r="B362" s="259">
        <v>796679</v>
      </c>
      <c r="C362" s="256" t="s">
        <v>1220</v>
      </c>
      <c r="D362" s="20" t="s">
        <v>376</v>
      </c>
      <c r="E362" s="126" t="s">
        <v>356</v>
      </c>
      <c r="F362" s="126" t="s">
        <v>583</v>
      </c>
      <c r="G362" s="126" t="s">
        <v>783</v>
      </c>
      <c r="H362" s="126" t="s">
        <v>231</v>
      </c>
      <c r="I362" s="270" t="s">
        <v>599</v>
      </c>
      <c r="J362" s="126" t="s">
        <v>32</v>
      </c>
      <c r="K362" s="126">
        <v>2024</v>
      </c>
      <c r="L362" s="14" t="s">
        <v>26</v>
      </c>
      <c r="M362" s="210">
        <v>903974</v>
      </c>
      <c r="N362" s="164">
        <v>45728</v>
      </c>
    </row>
    <row r="363" spans="1:14" ht="15.75" customHeight="1" x14ac:dyDescent="0.25">
      <c r="A363" t="s">
        <v>122</v>
      </c>
      <c r="B363" s="179">
        <v>4489</v>
      </c>
      <c r="C363" s="8" t="s">
        <v>927</v>
      </c>
      <c r="D363" t="s">
        <v>385</v>
      </c>
      <c r="E363" t="s">
        <v>356</v>
      </c>
      <c r="F363" t="s">
        <v>583</v>
      </c>
      <c r="G363" t="s">
        <v>783</v>
      </c>
      <c r="H363" t="s">
        <v>231</v>
      </c>
      <c r="I363" s="273" t="s">
        <v>599</v>
      </c>
      <c r="J363" t="s">
        <v>58</v>
      </c>
      <c r="K363">
        <v>2024</v>
      </c>
      <c r="L363" s="8" t="s">
        <v>20</v>
      </c>
      <c r="M363" s="209">
        <v>4489</v>
      </c>
      <c r="N363" s="160">
        <v>45728</v>
      </c>
    </row>
    <row r="364" spans="1:14" ht="15.75" customHeight="1" x14ac:dyDescent="0.25">
      <c r="A364" t="s">
        <v>122</v>
      </c>
      <c r="B364" s="179">
        <v>682</v>
      </c>
      <c r="C364" s="8" t="s">
        <v>928</v>
      </c>
      <c r="D364" t="s">
        <v>385</v>
      </c>
      <c r="E364" t="s">
        <v>356</v>
      </c>
      <c r="F364" t="s">
        <v>583</v>
      </c>
      <c r="G364" t="s">
        <v>783</v>
      </c>
      <c r="H364" t="s">
        <v>231</v>
      </c>
      <c r="I364" s="273" t="s">
        <v>599</v>
      </c>
      <c r="J364" t="s">
        <v>58</v>
      </c>
      <c r="K364">
        <v>2024</v>
      </c>
      <c r="L364" s="8" t="s">
        <v>24</v>
      </c>
      <c r="M364" s="209">
        <v>682</v>
      </c>
      <c r="N364" s="160">
        <v>45728</v>
      </c>
    </row>
    <row r="365" spans="1:14" ht="15.75" customHeight="1" x14ac:dyDescent="0.25">
      <c r="A365" t="s">
        <v>122</v>
      </c>
      <c r="B365" s="179">
        <v>77946</v>
      </c>
      <c r="C365" s="8" t="s">
        <v>929</v>
      </c>
      <c r="D365" t="s">
        <v>385</v>
      </c>
      <c r="E365" t="s">
        <v>356</v>
      </c>
      <c r="F365" t="s">
        <v>583</v>
      </c>
      <c r="G365" t="s">
        <v>783</v>
      </c>
      <c r="H365" t="s">
        <v>231</v>
      </c>
      <c r="I365" s="273" t="s">
        <v>599</v>
      </c>
      <c r="J365" t="s">
        <v>58</v>
      </c>
      <c r="K365">
        <v>2024</v>
      </c>
      <c r="L365" s="8" t="s">
        <v>26</v>
      </c>
      <c r="M365" s="209">
        <v>77946</v>
      </c>
      <c r="N365" s="160">
        <v>45728</v>
      </c>
    </row>
    <row r="366" spans="1:14" ht="15.75" customHeight="1" x14ac:dyDescent="0.25">
      <c r="A366" s="20" t="s">
        <v>122</v>
      </c>
      <c r="B366" s="323">
        <v>28306</v>
      </c>
      <c r="C366" s="256" t="s">
        <v>938</v>
      </c>
      <c r="D366" s="255" t="s">
        <v>185</v>
      </c>
      <c r="E366" s="148" t="s">
        <v>356</v>
      </c>
      <c r="F366" s="148" t="s">
        <v>186</v>
      </c>
      <c r="G366" s="14" t="s">
        <v>187</v>
      </c>
      <c r="H366" s="148" t="s">
        <v>403</v>
      </c>
      <c r="I366" s="184" t="s">
        <v>404</v>
      </c>
      <c r="J366" s="148" t="s">
        <v>190</v>
      </c>
      <c r="K366" s="126">
        <v>2024</v>
      </c>
      <c r="L366" s="14" t="s">
        <v>20</v>
      </c>
      <c r="M366" s="210">
        <v>28306</v>
      </c>
      <c r="N366" s="164">
        <v>45733</v>
      </c>
    </row>
    <row r="367" spans="1:14" ht="15.75" customHeight="1" x14ac:dyDescent="0.25">
      <c r="A367" s="20" t="s">
        <v>122</v>
      </c>
      <c r="B367" s="323">
        <v>3367</v>
      </c>
      <c r="C367" s="256" t="s">
        <v>939</v>
      </c>
      <c r="D367" s="255" t="s">
        <v>185</v>
      </c>
      <c r="E367" s="148" t="s">
        <v>356</v>
      </c>
      <c r="F367" s="148" t="s">
        <v>186</v>
      </c>
      <c r="G367" s="14" t="s">
        <v>187</v>
      </c>
      <c r="H367" s="148" t="s">
        <v>403</v>
      </c>
      <c r="I367" s="184" t="s">
        <v>404</v>
      </c>
      <c r="J367" s="148" t="s">
        <v>190</v>
      </c>
      <c r="K367" s="126">
        <v>2024</v>
      </c>
      <c r="L367" s="14" t="s">
        <v>24</v>
      </c>
      <c r="M367" s="210">
        <v>3367</v>
      </c>
      <c r="N367" s="164">
        <v>45733</v>
      </c>
    </row>
    <row r="368" spans="1:14" ht="15.75" customHeight="1" x14ac:dyDescent="0.25">
      <c r="A368" s="20" t="s">
        <v>122</v>
      </c>
      <c r="B368" s="323">
        <v>126166</v>
      </c>
      <c r="C368" s="256" t="s">
        <v>936</v>
      </c>
      <c r="D368" s="255" t="s">
        <v>185</v>
      </c>
      <c r="E368" s="148" t="s">
        <v>356</v>
      </c>
      <c r="F368" s="148" t="s">
        <v>186</v>
      </c>
      <c r="G368" s="14" t="s">
        <v>187</v>
      </c>
      <c r="H368" s="148" t="s">
        <v>403</v>
      </c>
      <c r="I368" s="184" t="s">
        <v>404</v>
      </c>
      <c r="J368" s="148" t="s">
        <v>190</v>
      </c>
      <c r="K368" s="126">
        <v>2024</v>
      </c>
      <c r="L368" s="14" t="s">
        <v>26</v>
      </c>
      <c r="M368" s="210">
        <v>126166</v>
      </c>
      <c r="N368" s="164">
        <v>45733</v>
      </c>
    </row>
    <row r="369" spans="1:14" ht="15.75" customHeight="1" x14ac:dyDescent="0.25">
      <c r="A369" t="s">
        <v>122</v>
      </c>
      <c r="B369" s="179">
        <v>9566</v>
      </c>
      <c r="C369" s="8" t="s">
        <v>942</v>
      </c>
      <c r="D369" t="s">
        <v>14</v>
      </c>
      <c r="E369" t="s">
        <v>356</v>
      </c>
      <c r="F369" t="s">
        <v>737</v>
      </c>
      <c r="G369" t="s">
        <v>16</v>
      </c>
      <c r="H369" t="s">
        <v>738</v>
      </c>
      <c r="I369" s="273" t="s">
        <v>739</v>
      </c>
      <c r="J369" t="s">
        <v>19</v>
      </c>
      <c r="K369">
        <v>2024</v>
      </c>
      <c r="L369" s="8" t="s">
        <v>20</v>
      </c>
      <c r="M369" s="209">
        <v>9566</v>
      </c>
      <c r="N369" s="160">
        <v>45733</v>
      </c>
    </row>
    <row r="370" spans="1:14" ht="15.75" customHeight="1" x14ac:dyDescent="0.25">
      <c r="A370" t="s">
        <v>122</v>
      </c>
      <c r="B370" s="179">
        <v>2020</v>
      </c>
      <c r="C370" s="8" t="s">
        <v>943</v>
      </c>
      <c r="D370" t="s">
        <v>14</v>
      </c>
      <c r="E370" t="s">
        <v>356</v>
      </c>
      <c r="F370" t="s">
        <v>737</v>
      </c>
      <c r="G370" t="s">
        <v>16</v>
      </c>
      <c r="H370" t="s">
        <v>738</v>
      </c>
      <c r="I370" s="273" t="s">
        <v>739</v>
      </c>
      <c r="J370" t="s">
        <v>19</v>
      </c>
      <c r="K370">
        <v>2024</v>
      </c>
      <c r="L370" s="8" t="s">
        <v>24</v>
      </c>
      <c r="M370" s="209">
        <v>2020</v>
      </c>
      <c r="N370" s="160">
        <v>45733</v>
      </c>
    </row>
    <row r="371" spans="1:14" ht="15.75" customHeight="1" x14ac:dyDescent="0.25">
      <c r="A371" t="s">
        <v>122</v>
      </c>
      <c r="B371" s="179">
        <v>197863</v>
      </c>
      <c r="C371" s="8" t="s">
        <v>944</v>
      </c>
      <c r="D371" t="s">
        <v>14</v>
      </c>
      <c r="E371" t="s">
        <v>356</v>
      </c>
      <c r="F371" t="s">
        <v>737</v>
      </c>
      <c r="G371" t="s">
        <v>16</v>
      </c>
      <c r="H371" t="s">
        <v>738</v>
      </c>
      <c r="I371" s="273" t="s">
        <v>739</v>
      </c>
      <c r="J371" t="s">
        <v>19</v>
      </c>
      <c r="K371">
        <v>2024</v>
      </c>
      <c r="L371" s="8" t="s">
        <v>26</v>
      </c>
      <c r="M371" s="209">
        <v>197863</v>
      </c>
      <c r="N371" s="160">
        <v>45733</v>
      </c>
    </row>
    <row r="372" spans="1:14" ht="15.75" customHeight="1" x14ac:dyDescent="0.25">
      <c r="A372" s="20" t="s">
        <v>122</v>
      </c>
      <c r="B372" s="323">
        <v>2816</v>
      </c>
      <c r="C372" s="256" t="s">
        <v>971</v>
      </c>
      <c r="D372" s="20" t="s">
        <v>393</v>
      </c>
      <c r="E372" s="126" t="s">
        <v>356</v>
      </c>
      <c r="F372" s="126" t="s">
        <v>951</v>
      </c>
      <c r="G372" s="126" t="s">
        <v>328</v>
      </c>
      <c r="H372" s="126" t="s">
        <v>952</v>
      </c>
      <c r="I372" s="270" t="s">
        <v>967</v>
      </c>
      <c r="J372" s="126"/>
      <c r="K372" s="126">
        <v>2024</v>
      </c>
      <c r="L372" s="14" t="s">
        <v>20</v>
      </c>
      <c r="M372" s="210">
        <v>2816</v>
      </c>
      <c r="N372" s="164">
        <v>45733</v>
      </c>
    </row>
    <row r="373" spans="1:14" ht="15.75" customHeight="1" x14ac:dyDescent="0.25">
      <c r="A373" s="20" t="s">
        <v>122</v>
      </c>
      <c r="B373" s="323">
        <v>267</v>
      </c>
      <c r="C373" s="256" t="s">
        <v>972</v>
      </c>
      <c r="D373" s="20" t="s">
        <v>393</v>
      </c>
      <c r="E373" s="126" t="s">
        <v>356</v>
      </c>
      <c r="F373" s="126" t="s">
        <v>951</v>
      </c>
      <c r="G373" s="126" t="s">
        <v>328</v>
      </c>
      <c r="H373" s="126" t="s">
        <v>953</v>
      </c>
      <c r="I373" s="270" t="s">
        <v>967</v>
      </c>
      <c r="J373" s="126"/>
      <c r="K373" s="126">
        <v>2024</v>
      </c>
      <c r="L373" s="14" t="s">
        <v>24</v>
      </c>
      <c r="M373" s="210">
        <v>267</v>
      </c>
      <c r="N373" s="164">
        <v>45733</v>
      </c>
    </row>
    <row r="374" spans="1:14" ht="15.75" customHeight="1" x14ac:dyDescent="0.25">
      <c r="A374" s="20" t="s">
        <v>122</v>
      </c>
      <c r="B374" s="323">
        <v>34633</v>
      </c>
      <c r="C374" s="256" t="s">
        <v>973</v>
      </c>
      <c r="D374" s="20" t="s">
        <v>393</v>
      </c>
      <c r="E374" s="126" t="s">
        <v>356</v>
      </c>
      <c r="F374" s="126" t="s">
        <v>951</v>
      </c>
      <c r="G374" s="126" t="s">
        <v>328</v>
      </c>
      <c r="H374" s="126" t="s">
        <v>954</v>
      </c>
      <c r="I374" s="270" t="s">
        <v>967</v>
      </c>
      <c r="J374" s="126"/>
      <c r="K374" s="126">
        <v>2024</v>
      </c>
      <c r="L374" s="14" t="s">
        <v>26</v>
      </c>
      <c r="M374" s="210">
        <v>34633</v>
      </c>
      <c r="N374" s="164">
        <v>45733</v>
      </c>
    </row>
    <row r="375" spans="1:14" ht="15.75" customHeight="1" x14ac:dyDescent="0.25">
      <c r="A375" t="s">
        <v>122</v>
      </c>
      <c r="B375" s="179">
        <v>21960</v>
      </c>
      <c r="C375" s="8" t="s">
        <v>978</v>
      </c>
      <c r="D375" t="s">
        <v>398</v>
      </c>
      <c r="E375" t="s">
        <v>356</v>
      </c>
      <c r="F375" t="s">
        <v>951</v>
      </c>
      <c r="G375" t="s">
        <v>328</v>
      </c>
      <c r="H375" t="s">
        <v>955</v>
      </c>
      <c r="I375" s="273" t="s">
        <v>967</v>
      </c>
      <c r="K375">
        <v>2024</v>
      </c>
      <c r="L375" s="8" t="s">
        <v>20</v>
      </c>
      <c r="M375" s="209">
        <v>21960</v>
      </c>
      <c r="N375" s="160">
        <v>45733</v>
      </c>
    </row>
    <row r="376" spans="1:14" ht="15.75" customHeight="1" x14ac:dyDescent="0.25">
      <c r="A376" t="s">
        <v>122</v>
      </c>
      <c r="B376" s="179">
        <v>1750</v>
      </c>
      <c r="C376" s="8" t="s">
        <v>977</v>
      </c>
      <c r="D376" t="s">
        <v>398</v>
      </c>
      <c r="E376" t="s">
        <v>356</v>
      </c>
      <c r="F376" t="s">
        <v>951</v>
      </c>
      <c r="G376" t="s">
        <v>328</v>
      </c>
      <c r="H376" t="s">
        <v>956</v>
      </c>
      <c r="I376" s="273" t="s">
        <v>967</v>
      </c>
      <c r="K376">
        <v>2024</v>
      </c>
      <c r="L376" s="8" t="s">
        <v>24</v>
      </c>
      <c r="M376" s="209">
        <v>1750</v>
      </c>
      <c r="N376" s="160">
        <v>45733</v>
      </c>
    </row>
    <row r="377" spans="1:14" ht="15.75" customHeight="1" x14ac:dyDescent="0.25">
      <c r="A377" t="s">
        <v>122</v>
      </c>
      <c r="B377" s="179">
        <v>140192</v>
      </c>
      <c r="C377" s="8" t="s">
        <v>979</v>
      </c>
      <c r="D377" t="s">
        <v>398</v>
      </c>
      <c r="E377" t="s">
        <v>356</v>
      </c>
      <c r="F377" t="s">
        <v>951</v>
      </c>
      <c r="G377" t="s">
        <v>328</v>
      </c>
      <c r="H377" t="s">
        <v>957</v>
      </c>
      <c r="I377" s="273" t="s">
        <v>967</v>
      </c>
      <c r="K377">
        <v>2024</v>
      </c>
      <c r="L377" s="8" t="s">
        <v>26</v>
      </c>
      <c r="M377" s="209">
        <v>140192</v>
      </c>
      <c r="N377" s="160">
        <v>45733</v>
      </c>
    </row>
    <row r="378" spans="1:14" ht="15.75" customHeight="1" x14ac:dyDescent="0.25">
      <c r="A378" s="20" t="s">
        <v>122</v>
      </c>
      <c r="B378" s="323">
        <v>104002</v>
      </c>
      <c r="C378" s="256" t="s">
        <v>983</v>
      </c>
      <c r="D378" s="20" t="s">
        <v>395</v>
      </c>
      <c r="E378" s="126" t="s">
        <v>356</v>
      </c>
      <c r="F378" s="126" t="s">
        <v>951</v>
      </c>
      <c r="G378" s="126" t="s">
        <v>328</v>
      </c>
      <c r="H378" s="126" t="s">
        <v>958</v>
      </c>
      <c r="I378" s="270" t="s">
        <v>967</v>
      </c>
      <c r="J378" s="126"/>
      <c r="K378" s="126">
        <v>2024</v>
      </c>
      <c r="L378" s="14" t="s">
        <v>20</v>
      </c>
      <c r="M378" s="210">
        <v>104002</v>
      </c>
      <c r="N378" s="164">
        <v>45733</v>
      </c>
    </row>
    <row r="379" spans="1:14" ht="15.75" customHeight="1" x14ac:dyDescent="0.25">
      <c r="A379" s="20" t="s">
        <v>122</v>
      </c>
      <c r="B379" s="323">
        <v>8747</v>
      </c>
      <c r="C379" s="256" t="s">
        <v>984</v>
      </c>
      <c r="D379" s="20" t="s">
        <v>395</v>
      </c>
      <c r="E379" s="126" t="s">
        <v>356</v>
      </c>
      <c r="F379" s="126" t="s">
        <v>951</v>
      </c>
      <c r="G379" s="126" t="s">
        <v>328</v>
      </c>
      <c r="H379" s="126" t="s">
        <v>959</v>
      </c>
      <c r="I379" s="270" t="s">
        <v>967</v>
      </c>
      <c r="J379" s="126"/>
      <c r="K379" s="126">
        <v>2024</v>
      </c>
      <c r="L379" s="14" t="s">
        <v>24</v>
      </c>
      <c r="M379" s="210">
        <v>8747</v>
      </c>
      <c r="N379" s="164">
        <v>45733</v>
      </c>
    </row>
    <row r="380" spans="1:14" ht="15.75" customHeight="1" x14ac:dyDescent="0.25">
      <c r="A380" s="20" t="s">
        <v>122</v>
      </c>
      <c r="B380" s="323">
        <v>1798708</v>
      </c>
      <c r="C380" s="256" t="s">
        <v>985</v>
      </c>
      <c r="D380" s="20" t="s">
        <v>395</v>
      </c>
      <c r="E380" s="126" t="s">
        <v>356</v>
      </c>
      <c r="F380" s="126" t="s">
        <v>951</v>
      </c>
      <c r="G380" s="126" t="s">
        <v>328</v>
      </c>
      <c r="H380" s="126" t="s">
        <v>960</v>
      </c>
      <c r="I380" s="270" t="s">
        <v>967</v>
      </c>
      <c r="J380" s="126"/>
      <c r="K380" s="126">
        <v>2024</v>
      </c>
      <c r="L380" s="14" t="s">
        <v>26</v>
      </c>
      <c r="M380" s="210">
        <v>1798708</v>
      </c>
      <c r="N380" s="164">
        <v>45733</v>
      </c>
    </row>
    <row r="381" spans="1:14" ht="15.75" customHeight="1" x14ac:dyDescent="0.25">
      <c r="A381" t="s">
        <v>122</v>
      </c>
      <c r="B381" s="179">
        <v>20420</v>
      </c>
      <c r="C381" s="8" t="s">
        <v>994</v>
      </c>
      <c r="D381" t="s">
        <v>396</v>
      </c>
      <c r="E381" t="s">
        <v>356</v>
      </c>
      <c r="F381" t="s">
        <v>951</v>
      </c>
      <c r="G381" t="s">
        <v>328</v>
      </c>
      <c r="H381" t="s">
        <v>961</v>
      </c>
      <c r="I381" s="273" t="s">
        <v>967</v>
      </c>
      <c r="K381">
        <v>2024</v>
      </c>
      <c r="L381" s="8" t="s">
        <v>20</v>
      </c>
      <c r="M381" s="209">
        <v>20420</v>
      </c>
      <c r="N381" s="160">
        <v>45733</v>
      </c>
    </row>
    <row r="382" spans="1:14" ht="15.75" customHeight="1" x14ac:dyDescent="0.25">
      <c r="A382" t="s">
        <v>122</v>
      </c>
      <c r="B382" s="179">
        <v>4426</v>
      </c>
      <c r="C382" s="8" t="s">
        <v>989</v>
      </c>
      <c r="D382" t="s">
        <v>396</v>
      </c>
      <c r="E382" t="s">
        <v>356</v>
      </c>
      <c r="F382" t="s">
        <v>951</v>
      </c>
      <c r="G382" t="s">
        <v>328</v>
      </c>
      <c r="H382" t="s">
        <v>962</v>
      </c>
      <c r="I382" s="273" t="s">
        <v>967</v>
      </c>
      <c r="K382">
        <v>2024</v>
      </c>
      <c r="L382" s="8" t="s">
        <v>24</v>
      </c>
      <c r="M382" s="209">
        <v>4426</v>
      </c>
      <c r="N382" s="160">
        <v>45733</v>
      </c>
    </row>
    <row r="383" spans="1:14" ht="15.75" customHeight="1" x14ac:dyDescent="0.25">
      <c r="A383" t="s">
        <v>122</v>
      </c>
      <c r="B383" s="179">
        <v>410111</v>
      </c>
      <c r="C383" s="8" t="s">
        <v>990</v>
      </c>
      <c r="D383" t="s">
        <v>396</v>
      </c>
      <c r="E383" t="s">
        <v>356</v>
      </c>
      <c r="F383" t="s">
        <v>951</v>
      </c>
      <c r="G383" t="s">
        <v>328</v>
      </c>
      <c r="H383" t="s">
        <v>963</v>
      </c>
      <c r="I383" s="273" t="s">
        <v>967</v>
      </c>
      <c r="K383">
        <v>2024</v>
      </c>
      <c r="L383" s="8" t="s">
        <v>26</v>
      </c>
      <c r="M383" s="209">
        <v>410111</v>
      </c>
      <c r="N383" s="160">
        <v>45733</v>
      </c>
    </row>
    <row r="384" spans="1:14" ht="15.75" customHeight="1" x14ac:dyDescent="0.25">
      <c r="A384" s="20" t="s">
        <v>122</v>
      </c>
      <c r="B384" s="323">
        <v>30463</v>
      </c>
      <c r="C384" s="256" t="s">
        <v>948</v>
      </c>
      <c r="D384" s="20" t="s">
        <v>397</v>
      </c>
      <c r="E384" s="126" t="s">
        <v>356</v>
      </c>
      <c r="F384" s="126" t="s">
        <v>951</v>
      </c>
      <c r="G384" s="126" t="s">
        <v>328</v>
      </c>
      <c r="H384" s="126" t="s">
        <v>964</v>
      </c>
      <c r="I384" s="270" t="s">
        <v>967</v>
      </c>
      <c r="J384" s="126" t="s">
        <v>338</v>
      </c>
      <c r="K384" s="126">
        <v>2024</v>
      </c>
      <c r="L384" s="14" t="s">
        <v>20</v>
      </c>
      <c r="M384" s="210">
        <v>30463</v>
      </c>
      <c r="N384" s="164">
        <v>45733</v>
      </c>
    </row>
    <row r="385" spans="1:14" ht="15.75" customHeight="1" x14ac:dyDescent="0.25">
      <c r="A385" s="20" t="s">
        <v>122</v>
      </c>
      <c r="B385" s="323">
        <v>4383</v>
      </c>
      <c r="C385" s="256" t="s">
        <v>949</v>
      </c>
      <c r="D385" s="20" t="s">
        <v>397</v>
      </c>
      <c r="E385" s="126" t="s">
        <v>356</v>
      </c>
      <c r="F385" s="126" t="s">
        <v>951</v>
      </c>
      <c r="G385" s="126" t="s">
        <v>328</v>
      </c>
      <c r="H385" s="126" t="s">
        <v>965</v>
      </c>
      <c r="I385" s="270" t="s">
        <v>967</v>
      </c>
      <c r="J385" s="126" t="s">
        <v>338</v>
      </c>
      <c r="K385" s="126">
        <v>2024</v>
      </c>
      <c r="L385" s="14" t="s">
        <v>24</v>
      </c>
      <c r="M385" s="210">
        <v>4383</v>
      </c>
      <c r="N385" s="164">
        <v>45733</v>
      </c>
    </row>
    <row r="386" spans="1:14" ht="15.75" customHeight="1" x14ac:dyDescent="0.25">
      <c r="A386" s="20" t="s">
        <v>122</v>
      </c>
      <c r="B386" s="323">
        <v>601742</v>
      </c>
      <c r="C386" s="256" t="s">
        <v>950</v>
      </c>
      <c r="D386" s="20" t="s">
        <v>397</v>
      </c>
      <c r="E386" s="126" t="s">
        <v>356</v>
      </c>
      <c r="F386" s="126" t="s">
        <v>951</v>
      </c>
      <c r="G386" s="126" t="s">
        <v>328</v>
      </c>
      <c r="H386" s="126" t="s">
        <v>966</v>
      </c>
      <c r="I386" s="270" t="s">
        <v>967</v>
      </c>
      <c r="J386" s="126" t="s">
        <v>338</v>
      </c>
      <c r="K386" s="126">
        <v>2024</v>
      </c>
      <c r="L386" s="14" t="s">
        <v>26</v>
      </c>
      <c r="M386" s="210">
        <v>601742</v>
      </c>
      <c r="N386" s="164">
        <v>45733</v>
      </c>
    </row>
    <row r="387" spans="1:14" ht="15.75" customHeight="1" x14ac:dyDescent="0.25">
      <c r="A387" t="s">
        <v>122</v>
      </c>
      <c r="B387" s="179">
        <v>1324</v>
      </c>
      <c r="C387" s="8" t="s">
        <v>1192</v>
      </c>
      <c r="D387" s="10" t="s">
        <v>370</v>
      </c>
      <c r="E387" s="145" t="s">
        <v>356</v>
      </c>
      <c r="F387" s="10" t="s">
        <v>149</v>
      </c>
      <c r="G387" s="8" t="s">
        <v>150</v>
      </c>
      <c r="H387" s="8" t="s">
        <v>151</v>
      </c>
      <c r="I387" s="185" t="s">
        <v>152</v>
      </c>
      <c r="J387" s="8" t="s">
        <v>153</v>
      </c>
      <c r="K387" s="8">
        <v>2024</v>
      </c>
      <c r="L387" s="8" t="s">
        <v>20</v>
      </c>
      <c r="M387" s="209">
        <v>1324</v>
      </c>
      <c r="N387" s="160">
        <v>45784</v>
      </c>
    </row>
    <row r="388" spans="1:14" ht="15.75" customHeight="1" x14ac:dyDescent="0.25">
      <c r="A388" t="s">
        <v>122</v>
      </c>
      <c r="B388" s="179">
        <v>172</v>
      </c>
      <c r="C388" s="8" t="s">
        <v>1193</v>
      </c>
      <c r="D388" s="10" t="s">
        <v>370</v>
      </c>
      <c r="E388" s="145" t="s">
        <v>356</v>
      </c>
      <c r="F388" s="10" t="s">
        <v>149</v>
      </c>
      <c r="G388" s="8" t="s">
        <v>150</v>
      </c>
      <c r="H388" s="8" t="s">
        <v>151</v>
      </c>
      <c r="I388" s="185" t="s">
        <v>152</v>
      </c>
      <c r="J388" s="8" t="s">
        <v>153</v>
      </c>
      <c r="K388" s="8">
        <v>2024</v>
      </c>
      <c r="L388" s="8" t="s">
        <v>24</v>
      </c>
      <c r="M388" s="209">
        <v>172</v>
      </c>
      <c r="N388" s="160">
        <v>45784</v>
      </c>
    </row>
    <row r="389" spans="1:14" ht="15.75" customHeight="1" x14ac:dyDescent="0.25">
      <c r="A389" t="s">
        <v>122</v>
      </c>
      <c r="B389" s="179">
        <v>19753</v>
      </c>
      <c r="C389" s="8" t="s">
        <v>1194</v>
      </c>
      <c r="D389" s="10" t="s">
        <v>370</v>
      </c>
      <c r="E389" s="145" t="s">
        <v>356</v>
      </c>
      <c r="F389" s="10" t="s">
        <v>149</v>
      </c>
      <c r="G389" s="8" t="s">
        <v>150</v>
      </c>
      <c r="H389" s="8" t="s">
        <v>151</v>
      </c>
      <c r="I389" s="185" t="s">
        <v>152</v>
      </c>
      <c r="J389" s="8" t="s">
        <v>153</v>
      </c>
      <c r="K389" s="8">
        <v>2024</v>
      </c>
      <c r="L389" s="8" t="s">
        <v>26</v>
      </c>
      <c r="M389" s="209">
        <v>19753</v>
      </c>
      <c r="N389" s="160">
        <v>45784</v>
      </c>
    </row>
    <row r="390" spans="1:14" ht="15.75" customHeight="1" x14ac:dyDescent="0.25">
      <c r="A390" s="20" t="s">
        <v>122</v>
      </c>
      <c r="B390" s="323">
        <v>20419</v>
      </c>
      <c r="C390" s="256" t="s">
        <v>1198</v>
      </c>
      <c r="D390" s="255" t="s">
        <v>371</v>
      </c>
      <c r="E390" s="148" t="s">
        <v>356</v>
      </c>
      <c r="F390" s="16" t="s">
        <v>149</v>
      </c>
      <c r="G390" s="14" t="s">
        <v>150</v>
      </c>
      <c r="H390" s="14" t="s">
        <v>151</v>
      </c>
      <c r="I390" s="184" t="s">
        <v>152</v>
      </c>
      <c r="J390" s="14" t="s">
        <v>158</v>
      </c>
      <c r="K390" s="14">
        <v>2024</v>
      </c>
      <c r="L390" s="14" t="s">
        <v>20</v>
      </c>
      <c r="M390" s="210">
        <v>20419</v>
      </c>
      <c r="N390" s="164">
        <v>45784</v>
      </c>
    </row>
    <row r="391" spans="1:14" ht="15.75" customHeight="1" x14ac:dyDescent="0.25">
      <c r="A391" s="20" t="s">
        <v>122</v>
      </c>
      <c r="B391" s="323">
        <v>5016</v>
      </c>
      <c r="C391" s="256" t="s">
        <v>1199</v>
      </c>
      <c r="D391" s="255" t="s">
        <v>371</v>
      </c>
      <c r="E391" s="148" t="s">
        <v>356</v>
      </c>
      <c r="F391" s="16" t="s">
        <v>149</v>
      </c>
      <c r="G391" s="14" t="s">
        <v>150</v>
      </c>
      <c r="H391" s="14" t="s">
        <v>151</v>
      </c>
      <c r="I391" s="184" t="s">
        <v>152</v>
      </c>
      <c r="J391" s="14" t="s">
        <v>158</v>
      </c>
      <c r="K391" s="14">
        <v>2024</v>
      </c>
      <c r="L391" s="14" t="s">
        <v>24</v>
      </c>
      <c r="M391" s="210">
        <v>5016</v>
      </c>
      <c r="N391" s="164">
        <v>45784</v>
      </c>
    </row>
    <row r="392" spans="1:14" ht="15.75" customHeight="1" thickBot="1" x14ac:dyDescent="0.3">
      <c r="A392" s="266" t="s">
        <v>122</v>
      </c>
      <c r="B392" s="351">
        <v>848644</v>
      </c>
      <c r="C392" s="266" t="s">
        <v>1200</v>
      </c>
      <c r="D392" s="267" t="s">
        <v>371</v>
      </c>
      <c r="E392" s="298" t="s">
        <v>356</v>
      </c>
      <c r="F392" s="281" t="s">
        <v>149</v>
      </c>
      <c r="G392" s="282" t="s">
        <v>150</v>
      </c>
      <c r="H392" s="282" t="s">
        <v>151</v>
      </c>
      <c r="I392" s="352" t="s">
        <v>152</v>
      </c>
      <c r="J392" s="282" t="s">
        <v>158</v>
      </c>
      <c r="K392" s="282">
        <v>2024</v>
      </c>
      <c r="L392" s="282" t="s">
        <v>26</v>
      </c>
      <c r="M392" s="283">
        <v>848644</v>
      </c>
      <c r="N392" s="284">
        <v>45784</v>
      </c>
    </row>
    <row r="393" spans="1:14" ht="15.75" customHeight="1" x14ac:dyDescent="0.25">
      <c r="A393" t="s">
        <v>122</v>
      </c>
      <c r="B393" s="179">
        <v>7515</v>
      </c>
      <c r="C393" s="8" t="s">
        <v>1222</v>
      </c>
      <c r="D393" s="10" t="s">
        <v>14</v>
      </c>
      <c r="E393" s="145" t="s">
        <v>356</v>
      </c>
      <c r="F393" s="10" t="s">
        <v>737</v>
      </c>
      <c r="G393" s="8" t="s">
        <v>16</v>
      </c>
      <c r="H393" s="8" t="s">
        <v>1221</v>
      </c>
      <c r="I393" s="185" t="s">
        <v>739</v>
      </c>
      <c r="J393" s="8" t="s">
        <v>19</v>
      </c>
      <c r="K393" s="8">
        <v>2025</v>
      </c>
      <c r="L393" s="8" t="s">
        <v>20</v>
      </c>
      <c r="M393" s="209">
        <v>7515</v>
      </c>
      <c r="N393" s="160">
        <v>46035</v>
      </c>
    </row>
    <row r="394" spans="1:14" ht="15.75" customHeight="1" x14ac:dyDescent="0.25">
      <c r="A394" t="s">
        <v>122</v>
      </c>
      <c r="B394" s="179">
        <v>1860</v>
      </c>
      <c r="C394" s="8" t="s">
        <v>1223</v>
      </c>
      <c r="D394" s="10" t="s">
        <v>14</v>
      </c>
      <c r="E394" s="145" t="s">
        <v>356</v>
      </c>
      <c r="F394" s="10" t="s">
        <v>737</v>
      </c>
      <c r="G394" s="8" t="s">
        <v>16</v>
      </c>
      <c r="H394" s="8" t="s">
        <v>1221</v>
      </c>
      <c r="I394" s="185" t="s">
        <v>739</v>
      </c>
      <c r="J394" s="8" t="s">
        <v>19</v>
      </c>
      <c r="K394" s="8">
        <v>2025</v>
      </c>
      <c r="L394" s="8" t="s">
        <v>24</v>
      </c>
      <c r="M394" s="209">
        <v>1860</v>
      </c>
      <c r="N394" s="160">
        <v>46035</v>
      </c>
    </row>
    <row r="395" spans="1:14" ht="15.75" customHeight="1" x14ac:dyDescent="0.25">
      <c r="A395" t="s">
        <v>122</v>
      </c>
      <c r="B395" s="179">
        <v>184757</v>
      </c>
      <c r="C395" s="8" t="s">
        <v>1224</v>
      </c>
      <c r="D395" s="10" t="s">
        <v>14</v>
      </c>
      <c r="E395" s="145" t="s">
        <v>356</v>
      </c>
      <c r="F395" s="10" t="s">
        <v>737</v>
      </c>
      <c r="G395" s="8" t="s">
        <v>16</v>
      </c>
      <c r="H395" s="8" t="s">
        <v>1221</v>
      </c>
      <c r="I395" s="185" t="s">
        <v>739</v>
      </c>
      <c r="J395" s="8" t="s">
        <v>19</v>
      </c>
      <c r="K395" s="8">
        <v>2025</v>
      </c>
      <c r="L395" s="8" t="s">
        <v>26</v>
      </c>
      <c r="M395" s="209">
        <v>184757</v>
      </c>
      <c r="N395" s="160">
        <v>46035</v>
      </c>
    </row>
    <row r="396" spans="1:14" ht="15.75" customHeight="1" x14ac:dyDescent="0.25"/>
    <row r="397" spans="1:14" ht="15.75" customHeight="1" x14ac:dyDescent="0.25"/>
    <row r="398" spans="1:14" ht="15.75" customHeight="1" x14ac:dyDescent="0.25"/>
    <row r="399" spans="1:14" ht="15.75" customHeight="1" x14ac:dyDescent="0.25"/>
    <row r="400" spans="1:14"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sheetData>
  <sheetProtection sort="0" autoFilter="0"/>
  <phoneticPr fontId="19" type="noConversion"/>
  <hyperlinks>
    <hyperlink ref="I2" r:id="rId1" xr:uid="{00000000-0004-0000-0100-000000000000}"/>
    <hyperlink ref="I3" r:id="rId2" xr:uid="{00000000-0004-0000-0100-000001000000}"/>
    <hyperlink ref="I4" r:id="rId3" xr:uid="{00000000-0004-0000-0100-000002000000}"/>
    <hyperlink ref="I5" r:id="rId4" xr:uid="{00000000-0004-0000-0100-000003000000}"/>
    <hyperlink ref="I6" r:id="rId5" xr:uid="{00000000-0004-0000-0100-000004000000}"/>
    <hyperlink ref="I8"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display="mailto:pwsaun99@aacounty.org" xr:uid="{00000000-0004-0000-0100-00000A000000}"/>
    <hyperlink ref="I15" r:id="rId12" display="mailto:pwsaun99@aacounty.org" xr:uid="{00000000-0004-0000-0100-00000B000000}"/>
    <hyperlink ref="I16" r:id="rId13" display="mailto:pwsaun99@aacounty.org" xr:uid="{00000000-0004-0000-0100-00000C000000}"/>
    <hyperlink ref="I17" r:id="rId14" display="mailto:pwsaun99@aacounty.org" xr:uid="{00000000-0004-0000-0100-00000D000000}"/>
    <hyperlink ref="I18" r:id="rId15" display="mailto:pwsaun99@aacounty.org" xr:uid="{00000000-0004-0000-0100-00000E000000}"/>
    <hyperlink ref="I19" r:id="rId16" display="mailto:pwsaun99@aacounty.org" xr:uid="{00000000-0004-0000-0100-00000F000000}"/>
    <hyperlink ref="I20" r:id="rId17" display="mailto:pwsaun99@aacounty.org" xr:uid="{00000000-0004-0000-0100-000010000000}"/>
    <hyperlink ref="I21" r:id="rId18" display="mailto:pwsaun99@aacounty.org" xr:uid="{00000000-0004-0000-0100-000011000000}"/>
    <hyperlink ref="I22" r:id="rId19" display="mailto:pwsaun99@aacounty.org" xr:uid="{00000000-0004-0000-0100-000012000000}"/>
    <hyperlink ref="I23" r:id="rId20" display="mailto:pwsaun99@aacounty.org" xr:uid="{00000000-0004-0000-0100-000013000000}"/>
    <hyperlink ref="I24" r:id="rId21" display="mailto:pwsaun99@aacounty.org" xr:uid="{00000000-0004-0000-0100-000014000000}"/>
    <hyperlink ref="I28" r:id="rId22" xr:uid="{00000000-0004-0000-0100-000015000000}"/>
    <hyperlink ref="I29:I30" r:id="rId23" display="pmattejat@mdta.state.md.us" xr:uid="{00000000-0004-0000-0100-000016000000}"/>
    <hyperlink ref="I31" r:id="rId24" xr:uid="{00000000-0004-0000-0100-000017000000}"/>
    <hyperlink ref="I32:I33" r:id="rId25" display="pmattejat@mdta.state.md.us" xr:uid="{00000000-0004-0000-0100-000018000000}"/>
    <hyperlink ref="I34" r:id="rId26" xr:uid="{00000000-0004-0000-0100-000019000000}"/>
    <hyperlink ref="I35" r:id="rId27" xr:uid="{00000000-0004-0000-0100-00001A000000}"/>
    <hyperlink ref="I36" r:id="rId28" xr:uid="{00000000-0004-0000-0100-00001B000000}"/>
    <hyperlink ref="I37:I38" r:id="rId29" display="ckyounger@harfordcountymd.gov" xr:uid="{00000000-0004-0000-0100-00001C000000}"/>
    <hyperlink ref="I39" r:id="rId30" xr:uid="{00000000-0004-0000-0100-00001D000000}"/>
    <hyperlink ref="I40:I41" r:id="rId31" display="ckyounger@harfordcountymd.gov" xr:uid="{00000000-0004-0000-0100-00001E000000}"/>
    <hyperlink ref="I42" r:id="rId32" xr:uid="{00000000-0004-0000-0100-00001F000000}"/>
    <hyperlink ref="I43" r:id="rId33" xr:uid="{00000000-0004-0000-0100-000020000000}"/>
    <hyperlink ref="I44" r:id="rId34" xr:uid="{00000000-0004-0000-0100-000021000000}"/>
    <hyperlink ref="I45" r:id="rId35" xr:uid="{00000000-0004-0000-0100-000022000000}"/>
    <hyperlink ref="I46" r:id="rId36" xr:uid="{00000000-0004-0000-0100-000023000000}"/>
    <hyperlink ref="I47" r:id="rId37" xr:uid="{00000000-0004-0000-0100-000024000000}"/>
    <hyperlink ref="I48:I49" r:id="rId38" display="mschweitzer@frederickcountymd.gov" xr:uid="{00000000-0004-0000-0100-000025000000}"/>
    <hyperlink ref="I50" r:id="rId39" xr:uid="{00000000-0004-0000-0100-000026000000}"/>
    <hyperlink ref="I51" r:id="rId40" xr:uid="{00000000-0004-0000-0100-000027000000}"/>
    <hyperlink ref="I52" r:id="rId41" xr:uid="{00000000-0004-0000-0100-000028000000}"/>
    <hyperlink ref="I53" r:id="rId42" xr:uid="{00000000-0004-0000-0100-000029000000}"/>
    <hyperlink ref="I54" r:id="rId43" xr:uid="{00000000-0004-0000-0100-00002A000000}"/>
    <hyperlink ref="I55:I57" r:id="rId44" display="ted@madhouseoysters.com" xr:uid="{00000000-0004-0000-0100-00002B000000}"/>
    <hyperlink ref="I58" r:id="rId45" xr:uid="{587E60B3-5884-4F56-8795-49094D9B524F}"/>
    <hyperlink ref="I59:I75" r:id="rId46" display="pwsaun99@aacounty.org" xr:uid="{A806A00C-521C-4E8D-AB0C-A0E112CC25E1}"/>
    <hyperlink ref="I76" r:id="rId47" xr:uid="{21BAB0C5-87A5-4D9D-B6D9-9E4529A16882}"/>
    <hyperlink ref="I77" r:id="rId48" xr:uid="{7196175B-EBBC-41CD-95AA-2B1D7149421F}"/>
    <hyperlink ref="I78:I81" r:id="rId49" display="easton.iceman@gmail.com" xr:uid="{35CB397C-25A2-4618-85D8-8407EE822965}"/>
    <hyperlink ref="I82" r:id="rId50" xr:uid="{95784A60-2767-4669-ACE5-E73A7D724EEA}"/>
    <hyperlink ref="I83:I85" r:id="rId51" display="kgl0106@mac.com" xr:uid="{6F63EC58-540F-4248-9D8A-6FF628EDB926}"/>
    <hyperlink ref="I86" r:id="rId52" xr:uid="{DE7551DA-4440-0B4D-A103-599A00FEF75F}"/>
    <hyperlink ref="I87:I88" r:id="rId53" display="wrichardson@marylandports.com" xr:uid="{F75950B6-9C10-9443-8309-2FD0CDC302C3}"/>
    <hyperlink ref="I89:I91" r:id="rId54" display="wrichardson@marylandports.com" xr:uid="{95D7446A-7467-0E49-8608-E5F490ECF7E6}"/>
    <hyperlink ref="I92:I94" r:id="rId55" display="wrichardson@marylandports.com" xr:uid="{DDFE4130-05D3-E846-86DF-FED7A181D4D5}"/>
    <hyperlink ref="I95" r:id="rId56" xr:uid="{A9F790A6-539E-E244-8A64-793230D36855}"/>
    <hyperlink ref="I96" r:id="rId57" xr:uid="{C77270E9-DF73-D94A-AB1F-38833C8EAA2B}"/>
    <hyperlink ref="I97" r:id="rId58" xr:uid="{89ED1E4B-0DD1-D347-8751-2C9DBE2D2718}"/>
    <hyperlink ref="I98" r:id="rId59" xr:uid="{23420C82-4F28-4840-989D-7D74EF946755}"/>
    <hyperlink ref="I99" r:id="rId60" xr:uid="{5054B17D-0441-DB42-B0AA-CA291F80077F}"/>
    <hyperlink ref="I100" r:id="rId61" xr:uid="{AF5B0FAE-02C4-194A-B5B0-A773B5097E32}"/>
    <hyperlink ref="I101" r:id="rId62" xr:uid="{2994EC26-FA55-FD42-A4AF-D421FBF5E057}"/>
    <hyperlink ref="I102" r:id="rId63" xr:uid="{E06F4D71-CE50-064D-ADF9-A33E3DB3BF8F}"/>
    <hyperlink ref="I103" r:id="rId64" xr:uid="{0749F130-D2B9-47C9-96EC-20780BB746E3}"/>
    <hyperlink ref="I104" r:id="rId65" xr:uid="{39090FF6-3C7E-41EA-A968-D70AB2EF985E}"/>
    <hyperlink ref="I105" r:id="rId66" xr:uid="{E248EF7F-CE9D-43C3-BF45-100167B85591}"/>
    <hyperlink ref="I106" r:id="rId67" xr:uid="{CB25EB6D-3CF7-416B-BDCE-22DEFBA1B3A3}"/>
    <hyperlink ref="I107" r:id="rId68" xr:uid="{EF2B56AF-67E5-40BA-8886-AC0E4E222D2E}"/>
    <hyperlink ref="I108" r:id="rId69" xr:uid="{C09512F5-EBD5-4CAB-8229-433D8840ED43}"/>
    <hyperlink ref="I109" r:id="rId70" xr:uid="{D5DFBDD8-2E53-453A-8591-FD8F057D6FB0}"/>
    <hyperlink ref="I110" r:id="rId71" xr:uid="{D3FE467F-8781-4FA4-A8CD-FEC392516677}"/>
    <hyperlink ref="I111" r:id="rId72" xr:uid="{045A1B81-7FCF-474E-8429-89A5F5D41761}"/>
    <hyperlink ref="I112" r:id="rId73" xr:uid="{A760EEEC-3780-40FA-B54D-7975ABAC4088}"/>
    <hyperlink ref="I113" r:id="rId74" xr:uid="{3CB9AF47-4242-4757-8A8D-88ACE547EB88}"/>
    <hyperlink ref="I114" r:id="rId75" xr:uid="{C8F3746A-24F2-4A36-A421-51A255D63086}"/>
    <hyperlink ref="I115" r:id="rId76" xr:uid="{7E3117DC-5D1D-49B5-BDF0-4154CF7C16F8}"/>
    <hyperlink ref="I116" r:id="rId77" xr:uid="{A16E1A6D-DAFD-4676-A56E-EEA2F43D5A40}"/>
    <hyperlink ref="I117" r:id="rId78" xr:uid="{C88E4C0A-EEF6-4A11-A189-0A482BB2A48F}"/>
    <hyperlink ref="I118" r:id="rId79" xr:uid="{9C8B1A40-906D-4D7E-A3B8-FCD848A27115}"/>
    <hyperlink ref="I119" r:id="rId80" xr:uid="{7D10F4FE-826C-4AF8-B0FA-35CE366B24D1}"/>
    <hyperlink ref="I120" r:id="rId81" xr:uid="{B7B4EC2B-F9A6-4BB1-B00C-8D3D2BB0AAC6}"/>
    <hyperlink ref="I121" r:id="rId82" xr:uid="{AD29A43E-92AE-46A8-A70F-100F4EF78257}"/>
    <hyperlink ref="I122" r:id="rId83" xr:uid="{029B1ECD-6763-410D-A2D1-E32F390D06C4}"/>
    <hyperlink ref="I123" r:id="rId84" xr:uid="{B36C34D0-6463-4B76-ACF6-AD3F0355B0B1}"/>
    <hyperlink ref="I124" r:id="rId85" xr:uid="{C898C73B-71DF-4D6C-AE54-031FE4A9AEA6}"/>
    <hyperlink ref="I125:I126" r:id="rId86" display="kgl0106@mac.com" xr:uid="{7A3A567F-5D5B-4548-9DBC-B1E291178D0C}"/>
    <hyperlink ref="I127" r:id="rId87" xr:uid="{98303D98-6754-461A-8EE1-A4759CBA2B34}"/>
    <hyperlink ref="I128" r:id="rId88" xr:uid="{96294D44-D61B-4B7A-98D7-D1E08AAA0347}"/>
    <hyperlink ref="I129" r:id="rId89" xr:uid="{A51581D6-8471-4354-A767-617BC3056766}"/>
    <hyperlink ref="I130" r:id="rId90" xr:uid="{AD0E6F4D-5439-4B16-AAD8-173EE0B40AD8}"/>
    <hyperlink ref="I131" r:id="rId91" xr:uid="{FCAA322B-A096-4620-833F-CFC7796F75BC}"/>
    <hyperlink ref="I132" r:id="rId92" xr:uid="{C3FD5FD0-847C-41BE-803C-836E880473CD}"/>
    <hyperlink ref="I133" r:id="rId93" xr:uid="{28CF9ED6-1C19-45D2-A077-987AA86553CE}"/>
    <hyperlink ref="I134" r:id="rId94" xr:uid="{608201BD-B965-47A8-89D4-DB1092929762}"/>
    <hyperlink ref="I152" r:id="rId95" xr:uid="{AF25DDE2-9130-46BC-9675-975923694C82}"/>
    <hyperlink ref="I153:I165" r:id="rId96" display="james.langley@wsscwater.com" xr:uid="{C7F78BE8-3786-4452-9385-5EC1D9149FA0}"/>
    <hyperlink ref="I166" r:id="rId97" xr:uid="{AAA5FBF2-6975-4562-B460-06DB755FA79F}"/>
    <hyperlink ref="I167" r:id="rId98" xr:uid="{1F3D3C9B-8359-43C3-A3D7-AAA2D0BBD098}"/>
    <hyperlink ref="I168:I169" r:id="rId99" display="tkolovich@frederickcountymd.gov" xr:uid="{0803A3C7-1F59-47FD-9F2E-A94F70E67ADD}"/>
    <hyperlink ref="I170" r:id="rId100" xr:uid="{F7232968-5018-4CCD-86D8-7D7E0741BF70}"/>
    <hyperlink ref="I171:I175" r:id="rId101" display="ggeesaman@blueoysterenv.com" xr:uid="{C49E0EC6-8ACA-4BDC-8D7B-54F1B41BDF40}"/>
    <hyperlink ref="I176" r:id="rId102" xr:uid="{ECB1B25F-1757-4228-9285-693F64EFE15B}"/>
    <hyperlink ref="I177:I178" r:id="rId103" display="wrichardson@marylandports.com" xr:uid="{48B49854-3CB2-4137-8CB0-B19018899676}"/>
    <hyperlink ref="I179" r:id="rId104" xr:uid="{77D98BE2-CB98-48D3-8C2B-7D4F787C058C}"/>
    <hyperlink ref="I180" r:id="rId105" xr:uid="{ECEDC0D2-A7E9-4DFA-90C0-910773A595C8}"/>
    <hyperlink ref="I181" r:id="rId106" xr:uid="{DF8B47A7-0B81-432A-9C83-76361F6DC590}"/>
    <hyperlink ref="I182:I183" r:id="rId107" display="ggeesaman@blueoysterenv.com" xr:uid="{337848EE-ECFE-423A-B588-A55155086518}"/>
    <hyperlink ref="I184" r:id="rId108" xr:uid="{97D8EB8B-4863-4E10-B45F-52F771F6D815}"/>
    <hyperlink ref="I185" r:id="rId109" xr:uid="{D561685A-E2C6-46CB-95E9-76EBA5284C66}"/>
    <hyperlink ref="I188" r:id="rId110" xr:uid="{2C9A3733-BDDF-4802-A9AC-FA14EA69C9FC}"/>
    <hyperlink ref="I189" r:id="rId111" xr:uid="{EB899AC2-6218-4691-9484-EC11F546BFD7}"/>
    <hyperlink ref="I190" r:id="rId112" xr:uid="{E3FAB6A4-E392-47EE-B3C4-51F94FF29049}"/>
    <hyperlink ref="I191" r:id="rId113" xr:uid="{C85B5310-114B-4B29-AD30-51CE74B96198}"/>
    <hyperlink ref="I192:I204" r:id="rId114" display="james.langley@wsscwater.com" xr:uid="{DE820AB2-29D7-4C18-9F18-EFBCEDCCE927}"/>
    <hyperlink ref="I202" r:id="rId115" xr:uid="{548622C2-DAF8-48CA-9F4A-80CC09430E59}"/>
    <hyperlink ref="I205" r:id="rId116" xr:uid="{E944BE37-ADC0-4992-B72B-4EF88A2474A7}"/>
    <hyperlink ref="I223" r:id="rId117" xr:uid="{52198DA5-165E-43AC-A142-6D693C7E4216}"/>
    <hyperlink ref="I224" r:id="rId118" xr:uid="{75F3A741-E661-4CA7-99FB-3EBC0618E248}"/>
    <hyperlink ref="I225" r:id="rId119" xr:uid="{1B29F292-7CDA-4744-8C4E-FD4263867ACE}"/>
    <hyperlink ref="I226" r:id="rId120" xr:uid="{FD64749B-538B-46E1-B93D-2443710272E2}"/>
    <hyperlink ref="I227" r:id="rId121" xr:uid="{B4E52E62-6C24-49BA-A9EC-76CA0B2607F8}"/>
    <hyperlink ref="I228" r:id="rId122" xr:uid="{CB6C7FF6-83F6-4A4C-84D0-ACCEF69F16A3}"/>
    <hyperlink ref="I229" r:id="rId123" xr:uid="{4B5872B9-0B8E-46D1-A1CD-31D6B4D5AE45}"/>
    <hyperlink ref="I230:I231" r:id="rId124" display="skiernan@marylandports.com" xr:uid="{E747E41A-4608-4B35-B528-055593ECE505}"/>
    <hyperlink ref="I232" r:id="rId125" xr:uid="{10589187-724B-4628-AAC1-06737BDA8CF1}"/>
    <hyperlink ref="I233:I234" r:id="rId126" display="tkolovich@frederickcountymd.gov" xr:uid="{C46DF0C4-0A68-476A-82B2-8074CD943C08}"/>
    <hyperlink ref="I186:I187" r:id="rId127" display="ggeesaman@blueoysterenv.com" xr:uid="{852A006E-2985-4AC4-9371-F4B7998F639C}"/>
    <hyperlink ref="I235:I236" r:id="rId128" display="ggeesaman@blueoysterenv.com" xr:uid="{38DC2AAB-45C1-45D9-AB38-1DFF60F87A7A}"/>
    <hyperlink ref="I237:I238" r:id="rId129" display="ggeesaman@blueoysterenv.com" xr:uid="{591C5D77-31F0-4C79-9854-0B2BDDEDC866}"/>
    <hyperlink ref="I239:I240" r:id="rId130" display="ggeesaman@blueoysterenv.com" xr:uid="{E66AFAF8-F73B-490D-8E51-B9AFF78461F1}"/>
    <hyperlink ref="I241:I242" r:id="rId131" display="ggeesaman@blueoysterenv.com" xr:uid="{CA7C8B92-9B7F-482C-BD56-0288505D9CC7}"/>
    <hyperlink ref="I243:I244" r:id="rId132" display="ggeesaman@blueoysterenv.com" xr:uid="{CC099525-340D-4767-A5C9-B1A98BC297DA}"/>
    <hyperlink ref="I245:I246" r:id="rId133" display="ggeesaman@blueoysterenv.com" xr:uid="{D4FE5E5E-9793-4DDD-8C09-AB6857A3344E}"/>
    <hyperlink ref="I247" r:id="rId134" xr:uid="{B49E52C8-62EB-43F2-930C-162129DA104D}"/>
    <hyperlink ref="I248" r:id="rId135" xr:uid="{83615CA7-FF73-4C0E-80DC-3F40FC1D1256}"/>
    <hyperlink ref="I249" r:id="rId136" xr:uid="{67EFF5DB-A51C-46DC-8FC3-4BD18F6990E8}"/>
    <hyperlink ref="I250" r:id="rId137" xr:uid="{D4AEEBEF-97E5-4CE8-8D9B-F4852FA9ED62}"/>
    <hyperlink ref="I251:I266" r:id="rId138" display="pwkram22@aacounty.org" xr:uid="{7E7C7AFE-BB4A-447B-95F9-B7957CED6EB3}"/>
    <hyperlink ref="I267" r:id="rId139" xr:uid="{ACC3E268-9EE0-474A-908D-A120D8831068}"/>
    <hyperlink ref="I268" r:id="rId140" xr:uid="{F3278601-1FE1-47DF-881F-7F6585ADE3AA}"/>
    <hyperlink ref="I269" r:id="rId141" xr:uid="{DA1B7059-038E-4925-A85D-8BE1BB5E8072}"/>
    <hyperlink ref="I270" r:id="rId142" xr:uid="{B4FC6066-2A3F-4B8B-ACB3-AA40D6469BFB}"/>
    <hyperlink ref="I271" r:id="rId143" xr:uid="{8C898DBF-9AAC-41C7-87FF-CE5D134B0BC1}"/>
    <hyperlink ref="I272" r:id="rId144" xr:uid="{EDCE06C8-27E1-4CC1-ABBB-7C7627B554C6}"/>
    <hyperlink ref="I273" r:id="rId145" xr:uid="{769D45D7-3320-4BD6-A948-1CF394FF93B4}"/>
    <hyperlink ref="I274" r:id="rId146" xr:uid="{0B12ED6A-F396-427B-8B48-989752E24342}"/>
    <hyperlink ref="I275" r:id="rId147" xr:uid="{189E543B-8F0B-4D19-ACB6-E50785805EDB}"/>
    <hyperlink ref="I276:I289" r:id="rId148" display="james.langley@wsscwater.com" xr:uid="{55FC074B-62BC-4727-937D-525F298B2B8E}"/>
    <hyperlink ref="I287" r:id="rId149" xr:uid="{06A8AB7D-0396-4ED0-980B-AB5EDEFAF3F9}"/>
    <hyperlink ref="I281" r:id="rId150" xr:uid="{7B6AE3E4-312B-4B37-B36F-56AB978109ED}"/>
    <hyperlink ref="I290" r:id="rId151" xr:uid="{FBEC509A-FC95-4526-8D72-38B5B4D3B783}"/>
    <hyperlink ref="I291" r:id="rId152" xr:uid="{5EB9AC01-F7B7-4A3E-9ED9-A1AFD6085AE4}"/>
    <hyperlink ref="I292" r:id="rId153" xr:uid="{9C2D7B4B-08C6-47E5-9926-D98B74DDA752}"/>
    <hyperlink ref="I293" r:id="rId154" xr:uid="{0522417F-4973-4818-BF52-6E74600E4D46}"/>
    <hyperlink ref="I294:I295" r:id="rId155" display="jsmith5@frederickcountymd.gov" xr:uid="{96399DF4-DA7D-4FBD-A6AF-2300985F0B5C}"/>
    <hyperlink ref="I296" r:id="rId156" xr:uid="{DEB05D82-B31D-4336-AF42-6EFC4EC2719D}"/>
    <hyperlink ref="I297" r:id="rId157" xr:uid="{E15120A8-3249-4C54-83A2-2E8C21FB25EA}"/>
    <hyperlink ref="I298" r:id="rId158" xr:uid="{829E798A-82DC-4395-AC38-B9A080884C4B}"/>
    <hyperlink ref="I299" r:id="rId159" xr:uid="{E86F88B7-B24E-4F4B-9832-72DD40606B72}"/>
    <hyperlink ref="I300" r:id="rId160" xr:uid="{319623C4-AC29-4ED5-BFF7-517FD6787DA2}"/>
    <hyperlink ref="I301:I302" r:id="rId161" display="kmarks@eucmail.com" xr:uid="{58514EE1-1FE5-4816-A211-D0DDCB97E2A3}"/>
    <hyperlink ref="I303" r:id="rId162" xr:uid="{9BE27EF3-589F-42C4-88E1-F3200BC23109}"/>
    <hyperlink ref="I304" r:id="rId163" xr:uid="{9C4C98A7-EAA8-4600-A442-24D4830A5CBE}"/>
    <hyperlink ref="I305" r:id="rId164" xr:uid="{59084E38-7D55-4F38-83DF-AC0F67F8717E}"/>
    <hyperlink ref="I306" r:id="rId165" xr:uid="{0E4F10AF-81F3-4C93-BC20-C58D71FB8457}"/>
    <hyperlink ref="I307" r:id="rId166" xr:uid="{B1751712-6521-4908-B81D-89BDD7AA28BE}"/>
    <hyperlink ref="I308" r:id="rId167" xr:uid="{C4642850-D0BF-4C84-80E0-73EF5955C2B1}"/>
    <hyperlink ref="T2" r:id="rId168" display="Dabbott@eucmail.com" xr:uid="{D3CBC43B-BC50-4A25-A37B-F80525E762DD}"/>
    <hyperlink ref="T3" r:id="rId169" display="Dabbott@eucmail.com" xr:uid="{C8AB1159-C802-4674-8FCD-58F4F46ECE70}"/>
    <hyperlink ref="T4" r:id="rId170" display="Dabbott@eucmail.com" xr:uid="{A620D669-24F1-4FD4-89A2-B6E9DCE5F501}"/>
    <hyperlink ref="T5" r:id="rId171" display="wrichardson@marylandports.com" xr:uid="{8A843BC8-5C73-4C40-9B7F-7BD43B19244A}"/>
    <hyperlink ref="T6" r:id="rId172" display="wrichardson@marylandports.com" xr:uid="{0FEBC43A-20AB-4EFA-AC13-CBBB350597EB}"/>
    <hyperlink ref="T8" r:id="rId173" display="Jason.Taylor@Inframark.com" xr:uid="{8ACFFAEE-9048-4796-A43A-FCD6D855729E}"/>
    <hyperlink ref="T10" r:id="rId174" display="wrichardson@marylandports.com" xr:uid="{EB79AC05-5A0F-4B25-ADFE-A10D1812BD90}"/>
    <hyperlink ref="T11" r:id="rId175" display="wrichardson@marylandports.com" xr:uid="{8E7DB58B-7EF6-4D2A-BCE4-299494C4FBF6}"/>
    <hyperlink ref="T12" r:id="rId176" display="wrichardson@marylandports.com" xr:uid="{30016A78-2582-4635-ABAF-E6EAC34782BC}"/>
    <hyperlink ref="T13" r:id="rId177" display="cphipps@aacounty.org" xr:uid="{85294C30-22DF-499A-8275-42C05DC42639}"/>
    <hyperlink ref="T14" r:id="rId178" display="mailto:pwsaun99@aacounty.org" xr:uid="{85D2C91E-6F2D-4F72-8CB0-58000444FB3F}"/>
    <hyperlink ref="T15" r:id="rId179" display="mailto:pwsaun99@aacounty.org" xr:uid="{C7A06080-ADDB-4DA1-A8A0-DAA860EAF0B7}"/>
    <hyperlink ref="T16" r:id="rId180" display="mailto:pwsaun99@aacounty.org" xr:uid="{CB02EF2E-C15C-4BDC-A42F-5A4723CA21DB}"/>
    <hyperlink ref="T17" r:id="rId181" display="mailto:pwsaun99@aacounty.org" xr:uid="{E79CB523-D92B-47B2-A288-F44A06E4ABAE}"/>
    <hyperlink ref="T18" r:id="rId182" display="mailto:pwsaun99@aacounty.org" xr:uid="{68033415-F5F6-4DDD-AC80-C6D11C9E1CCA}"/>
    <hyperlink ref="T19" r:id="rId183" display="mailto:pwsaun99@aacounty.org" xr:uid="{C5AEEA72-4DB4-4079-9C78-CE3476BF0E17}"/>
    <hyperlink ref="T20" r:id="rId184" display="mailto:pwsaun99@aacounty.org" xr:uid="{3F536DB5-0D7E-406C-9BAB-B6B6DBBF56B7}"/>
    <hyperlink ref="T21" r:id="rId185" display="mailto:pwsaun99@aacounty.org" xr:uid="{4627D16F-9B48-4FD2-A402-93626600223E}"/>
    <hyperlink ref="T22" r:id="rId186" display="mailto:pwsaun99@aacounty.org" xr:uid="{17EC507B-A278-40A8-A812-F6F19DB08854}"/>
    <hyperlink ref="T23" r:id="rId187" display="mailto:pwsaun99@aacounty.org" xr:uid="{C9656CA2-E41D-4D79-9A02-DF18C3B50273}"/>
    <hyperlink ref="T24" r:id="rId188" display="mailto:pwsaun99@aacounty.org" xr:uid="{A372145A-1247-4F9C-9719-39782D747C04}"/>
    <hyperlink ref="T28" r:id="rId189" display="pmattejat@mdta.state.md.us" xr:uid="{C8BA91C5-D8A1-48E4-A9DD-DF9A9524115D}"/>
    <hyperlink ref="T29:T30" r:id="rId190" display="pmattejat@mdta.state.md.us" xr:uid="{9CD530B4-36A6-42BB-B6A0-1CD14A2FDB12}"/>
    <hyperlink ref="T31" r:id="rId191" display="pmattejat@mdta.state.md.us" xr:uid="{93378D6F-E3AF-41DF-BCD1-574874568DF7}"/>
    <hyperlink ref="T32:T33" r:id="rId192" display="pmattejat@mdta.state.md.us" xr:uid="{B25E3B05-7E42-4E47-83CC-AAD32726635C}"/>
    <hyperlink ref="T34" r:id="rId193" display="rwitt31@aol.com" xr:uid="{8BA2A9F9-5167-4342-B4F0-260857E3C89F}"/>
    <hyperlink ref="T35" r:id="rId194" display="rwitt31@aol.com" xr:uid="{22A2AEA9-72A8-414A-A7AC-91427C121945}"/>
    <hyperlink ref="T36" r:id="rId195" display="ckyounger@harfordcountymd.gov" xr:uid="{A0173F1A-9A10-4863-907A-953BA6EB92E1}"/>
    <hyperlink ref="T37:T38" r:id="rId196" display="ckyounger@harfordcountymd.gov" xr:uid="{1000B049-DD0E-476A-94BA-4B1FE2B05EDF}"/>
    <hyperlink ref="T39" r:id="rId197" display="ckyounger@harfordcountymd.gov" xr:uid="{93043F18-2844-4217-BFD4-85A82BF2F270}"/>
    <hyperlink ref="T40:T41" r:id="rId198" display="ckyounger@harfordcountymd.gov" xr:uid="{F7BAF768-82DE-424D-9D2B-FAE58547DE5E}"/>
    <hyperlink ref="T42" r:id="rId199" display="Dabbott@eucmail.com" xr:uid="{CB04B7B9-BAB6-4340-A5C8-FD43DB222D1E}"/>
    <hyperlink ref="T43" r:id="rId200" display="Dabbott@eucmail.com" xr:uid="{7063546A-5219-4452-8D0D-C7A574F89EED}"/>
    <hyperlink ref="T44" r:id="rId201" display="Dabbott@eucmail.com" xr:uid="{12B75CD3-D844-4B6F-A0D9-C6531A0CC55C}"/>
    <hyperlink ref="T45" r:id="rId202" display="ormetraveler@aol.com" xr:uid="{88223B02-300F-475E-96ED-8A898647FB97}"/>
    <hyperlink ref="T46" r:id="rId203" display="ormetraveler@aol.com" xr:uid="{BD84EDA9-A31E-4B54-AC37-1A46D7345B99}"/>
    <hyperlink ref="T47" r:id="rId204" display="mschweitzer@frederickcountymd.gov" xr:uid="{BD707514-F268-422D-A5FF-7F39F844A6B5}"/>
    <hyperlink ref="T48:T49" r:id="rId205" display="mschweitzer@frederickcountymd.gov" xr:uid="{2BF009BF-E664-490C-AF35-6352D09ABD4A}"/>
    <hyperlink ref="T50" r:id="rId206" display="johntbarnette@comcast.net" xr:uid="{D576D630-63A0-4900-A17A-15B037F92364}"/>
    <hyperlink ref="T51" r:id="rId207" display="johntbarnette@comcast.net" xr:uid="{9E8F0B39-3059-4D28-B0E2-9EEF4D666316}"/>
    <hyperlink ref="T52" r:id="rId208" display="cindywisner14@hotmail.com" xr:uid="{1E18B6FC-76AD-43D2-9112-797A7D2A2929}"/>
    <hyperlink ref="T53" r:id="rId209" display="cindywisner14@hotmail.com" xr:uid="{5DE5BC8D-2653-48DC-8AA0-9B52489C35AE}"/>
    <hyperlink ref="T54" r:id="rId210" display="ted@madhouseoysters.com" xr:uid="{FA18650A-9772-4813-9B45-63B81E2DA6DC}"/>
    <hyperlink ref="T55:T57" r:id="rId211" display="ted@madhouseoysters.com" xr:uid="{D444EDB7-FC79-436A-BB86-676CD193AD3D}"/>
    <hyperlink ref="T58" r:id="rId212" display="pwsaun99@aacounty.org" xr:uid="{F1F8898F-FC87-4E77-A8FD-B76ED0DF15E6}"/>
    <hyperlink ref="T59:T75" r:id="rId213" display="pwsaun99@aacounty.org" xr:uid="{A98412F2-D34A-4327-B1FB-FE3551074588}"/>
    <hyperlink ref="T76" r:id="rId214" display="easton.iceman@gmail.com" xr:uid="{DD20157B-FE3F-4593-B2AE-B9B8AE08CA8D}"/>
    <hyperlink ref="T77" r:id="rId215" display="easton.iceman@gmail.com" xr:uid="{73EAAAAB-A33D-4BFE-BB35-66ADAEF730C8}"/>
    <hyperlink ref="T78:T81" r:id="rId216" display="easton.iceman@gmail.com" xr:uid="{E3E237BD-9514-41D7-A4E1-CD6201B78413}"/>
    <hyperlink ref="T82" r:id="rId217" display="kgl0106@mac.com" xr:uid="{8C3576DA-5E78-414D-83C6-CF720ED7EC19}"/>
    <hyperlink ref="T83:T85" r:id="rId218" display="kgl0106@mac.com" xr:uid="{55891726-661A-41D0-99C6-7F5D6C4F2D97}"/>
    <hyperlink ref="T86" r:id="rId219" display="wrichardson@marylandports.com" xr:uid="{E5734BDE-34C6-4E28-9D7E-9BEB6BDB172A}"/>
    <hyperlink ref="T87:T88" r:id="rId220" display="wrichardson@marylandports.com" xr:uid="{1811302E-CCA8-432F-9D9A-4AD8E5C80BFA}"/>
    <hyperlink ref="T89:T91" r:id="rId221" display="wrichardson@marylandports.com" xr:uid="{0D2C3A39-BF71-490C-85D1-6F86BF129359}"/>
    <hyperlink ref="T92:T94" r:id="rId222" display="wrichardson@marylandports.com" xr:uid="{AC8A830B-809A-49CA-A16B-450779F1E9AD}"/>
    <hyperlink ref="T95" r:id="rId223" display="pmattejat@mdta.state.md.us" xr:uid="{B73465B9-63FB-49C5-9FB3-CF30894D0764}"/>
    <hyperlink ref="T96" r:id="rId224" display="pmattejat@mdta.state.md.us" xr:uid="{5F72C4EF-28AF-4B90-ABFA-49717F2AC25C}"/>
    <hyperlink ref="T97" r:id="rId225" display="pmattejat@mdta.state.md.us" xr:uid="{5129EF05-D945-49DB-AD8F-64EC86CEDF9C}"/>
    <hyperlink ref="T98" r:id="rId226" display="ggeesaman@blueoysterenv.com" xr:uid="{3DA6FFB7-B2D4-4E89-8A93-85EC851A89AA}"/>
    <hyperlink ref="T99" r:id="rId227" display="ggeesaman@blueoysterenv.com" xr:uid="{6F65C4D7-F006-4F5D-983B-9B7F8519B2E3}"/>
    <hyperlink ref="T100" r:id="rId228" display="Jason.Taylor@Inframark.com" xr:uid="{812AC7AF-3F3F-404A-A1AF-2AA43856B49B}"/>
    <hyperlink ref="T101" r:id="rId229" display="jason.Taylor@Inframark.com" xr:uid="{B674DFED-DB4B-4947-ADEC-94BF5036A212}"/>
    <hyperlink ref="T102" r:id="rId230" display="jason.Taylor@Inframark.com" xr:uid="{7E7C1B70-E0E2-4ADD-B979-227D4A816DF9}"/>
    <hyperlink ref="T103" r:id="rId231" display="ggeesaman@blueoysterenv.com" xr:uid="{280FA504-38A0-4146-81D0-B5D1001D0EF5}"/>
    <hyperlink ref="T104" r:id="rId232" display="ggeesaman@blueoysterenv.com" xr:uid="{7A78ACA3-5DF9-4F32-8B67-DA5BE3A98991}"/>
    <hyperlink ref="T105" r:id="rId233" display="ggeesaman@blueoysterenv.com" xr:uid="{7526DB83-48E0-443F-98DF-C801E4D223B5}"/>
    <hyperlink ref="T106" r:id="rId234" display="ggeesaman@blueoysterenv.com" xr:uid="{11FEA63E-8151-4A23-9757-D2B06F1A36A3}"/>
    <hyperlink ref="T107" r:id="rId235" display="james.langley@wsscwater.com" xr:uid="{C2C7632C-517F-44C3-AC4B-AD48429630FD}"/>
    <hyperlink ref="T108" r:id="rId236" display="james.langley@wsscwater.com" xr:uid="{DFB2B920-24DC-4F51-86DA-52CC7391E51E}"/>
    <hyperlink ref="T109" r:id="rId237" display="james.langley@wsscwater.com" xr:uid="{DDF5A751-24B8-4F1B-AA59-3503C6817D2B}"/>
    <hyperlink ref="T110" r:id="rId238" display="james.langley@wsscwater.com" xr:uid="{02F63D2C-3292-4F4C-9FD2-A29FC5F184EC}"/>
    <hyperlink ref="T111" r:id="rId239" display="james.langley@wsscwater.com" xr:uid="{1C101149-5DAF-4E64-A54B-079D5F2CBAA5}"/>
    <hyperlink ref="T112" r:id="rId240" display="james.langley@wsscwater.com" xr:uid="{198E3139-3A38-4097-8048-7C082E678862}"/>
    <hyperlink ref="T113" r:id="rId241" display="james.langley@wsscwater.com" xr:uid="{925FD55E-2F10-4436-9DAA-524041C7E9D1}"/>
    <hyperlink ref="T114" r:id="rId242" display="james.langley@wsscwater.com" xr:uid="{0FC4EAB2-8B80-415D-8E81-6663EF90466C}"/>
    <hyperlink ref="T115" r:id="rId243" display="james.langley@wsscwater.com" xr:uid="{8844C397-062C-4378-A6C0-189E855B7CD0}"/>
    <hyperlink ref="T116" r:id="rId244" display="james.langley@wsscwater.com" xr:uid="{70C2E3B1-3346-43FB-8C37-AA81CCEE1D51}"/>
    <hyperlink ref="T117" r:id="rId245" display="james.langley@wsscwater.com" xr:uid="{D11A8B15-99EF-423B-AD53-B1BF8FB6ED7D}"/>
    <hyperlink ref="T118" r:id="rId246" display="james.langley@wsscwater.com" xr:uid="{A1188C51-0C05-44AA-ABFE-27DC31DE265C}"/>
    <hyperlink ref="T119" r:id="rId247" display="james.langley@wsscwater.com" xr:uid="{E2E2AB42-56BF-4A3C-AB5D-EE85CF04A046}"/>
    <hyperlink ref="T120" r:id="rId248" display="james.langley@wsscwater.com" xr:uid="{E66DDA96-298E-4077-B974-5522026947C8}"/>
    <hyperlink ref="T121" r:id="rId249" display="johnvanalstineseafood@gmail.com" xr:uid="{6A42856A-3FA6-4CCC-8716-9500420BD108}"/>
    <hyperlink ref="T122" r:id="rId250" display="johnvanalstineseafood@gmail.com" xr:uid="{8D5E1FD4-E707-44FD-9B27-1C6786E4F81B}"/>
    <hyperlink ref="T123" r:id="rId251" display="pat@truechesapeake.com" xr:uid="{50083362-2673-4915-9D12-0B8A990320BD}"/>
    <hyperlink ref="T124" r:id="rId252" display="pat@truechesapeake.com" xr:uid="{56C76746-E8FA-4656-A0B1-698DFF590106}"/>
    <hyperlink ref="T125:T126" r:id="rId253" display="kgl0106@mac.com" xr:uid="{516310CC-E8C5-4FCE-B915-6EBAAC420AA7}"/>
    <hyperlink ref="T127" r:id="rId254" display="kgl0106@mac.com" xr:uid="{D6209937-0022-4E4E-857A-AA8E28DBD41E}"/>
    <hyperlink ref="T128" r:id="rId255" display="ckyounger@harfordcountymd.gov" xr:uid="{58DD3CD0-74FC-4555-89EA-9EF795968C8B}"/>
    <hyperlink ref="T129" r:id="rId256" display="ckyounger@harfordcountymd.gov" xr:uid="{0A109686-B066-48F1-B34A-041B28FD243B}"/>
    <hyperlink ref="T130" r:id="rId257" display="ckyounger@harfordcountymd.gov" xr:uid="{BF39F9BF-FB34-4D7B-9713-FBEC2583B023}"/>
    <hyperlink ref="T131" r:id="rId258" display="ckyounger@harfordcountymd.gov" xr:uid="{7448CF76-E07B-4100-ACEB-C3280BE5EF83}"/>
    <hyperlink ref="T132" r:id="rId259" display="ckyounger@harfordcountymd.gov" xr:uid="{059FBBB0-D3B7-4BA0-A990-0112351FE85C}"/>
    <hyperlink ref="T133" r:id="rId260" display="ckyounger@harfordcountymd.gov" xr:uid="{62FD91E4-466F-4305-96F2-A41DE226AB9A}"/>
    <hyperlink ref="T134" r:id="rId261" display="pwsaun99@aacounty.org" xr:uid="{49D2F5FC-A0E5-4392-9821-7B8C2E441CD5}"/>
    <hyperlink ref="T152" r:id="rId262" display="james.langley@wsscwater.com" xr:uid="{E83898F3-DC49-4274-806A-1BD5911D22B1}"/>
    <hyperlink ref="T153:T165" r:id="rId263" display="james.langley@wsscwater.com" xr:uid="{A1A715A1-8F7B-4EAB-A7D7-B47FABB71B4D}"/>
    <hyperlink ref="T166" r:id="rId264" display="ggeesaman@blueoysterenv.com" xr:uid="{32A7C4A5-6F47-445A-8217-D45C47294BDF}"/>
    <hyperlink ref="T167" r:id="rId265" display="tkolovich@frederickcountymd.gov" xr:uid="{5CF16721-7AFE-48E7-8C0A-47B9F6F617A3}"/>
    <hyperlink ref="T168:T169" r:id="rId266" display="tkolovich@frederickcountymd.gov" xr:uid="{15F92EE3-DE1E-4FAD-A07E-B45A5220E2F2}"/>
    <hyperlink ref="T170" r:id="rId267" display="ggeesaman@blueoysterenv.com" xr:uid="{511FF3BD-9600-4796-B3FE-E4C9D0C67D6C}"/>
    <hyperlink ref="T171:T175" r:id="rId268" display="ggeesaman@blueoysterenv.com" xr:uid="{556CA4F7-4EF7-4C88-91CD-2817DE21E489}"/>
    <hyperlink ref="T176" r:id="rId269" display="wrichardson@marylandports.com" xr:uid="{41F07C72-A5C0-4FF4-8401-E733EF494021}"/>
    <hyperlink ref="T177:T178" r:id="rId270" display="wrichardson@marylandports.com" xr:uid="{9D958A32-505B-48FE-B4B2-F474C25A10A6}"/>
    <hyperlink ref="T179" r:id="rId271" display="Jason.Taylor@Inframark.com" xr:uid="{C4C054FE-E7A7-4ACF-A589-CA36C5350154}"/>
    <hyperlink ref="T180" r:id="rId272" display="Jason.Taylor@Inframark.com" xr:uid="{5B6B0F0C-EA40-4C4F-84C7-1FFC7A087808}"/>
    <hyperlink ref="T181" r:id="rId273" display="Jason.Taylor@Inframark.com" xr:uid="{D853F5E8-1859-4A41-A25E-A1F156BB0C31}"/>
    <hyperlink ref="T182:T183" r:id="rId274" display="ggeesaman@blueoysterenv.com" xr:uid="{65E3B95D-4052-4AD4-B8E9-D8354AD2E938}"/>
    <hyperlink ref="T184" r:id="rId275" display="ggeesaman@blueoysterenv.com" xr:uid="{25990FE0-9585-435E-A0F5-A7DB903921F3}"/>
    <hyperlink ref="T185" r:id="rId276" display="ggeesaman@blueoysterenv.com" xr:uid="{EC4DE49A-0CED-47C5-A35B-E55FC8D8433E}"/>
    <hyperlink ref="T188" r:id="rId277" display="Dabbott@eucmail.com" xr:uid="{CD0510B2-F02C-43F6-BE7E-F67EB9958323}"/>
    <hyperlink ref="T189" r:id="rId278" display="Dabbott@eucmail.com" xr:uid="{731373FC-30A2-4550-86A7-2E4E0AB5065E}"/>
    <hyperlink ref="T190" r:id="rId279" display="Dabbott@eucmail.com" xr:uid="{06A067DC-40B7-4952-A8F4-F3EB2EB2A9BA}"/>
    <hyperlink ref="T191" r:id="rId280" display="james.langley@wsscwater.com" xr:uid="{829D17DB-523E-4DB6-972F-C93E07CEB829}"/>
    <hyperlink ref="T192:T204" r:id="rId281" display="james.langley@wsscwater.com" xr:uid="{C2D22914-4FDF-4120-A20F-280506F8F6F5}"/>
    <hyperlink ref="T202" r:id="rId282" display="james.langley@wsscwater.com" xr:uid="{47370D54-658D-432A-B8DB-CF17B5F4DEE4}"/>
    <hyperlink ref="T205" r:id="rId283" display="pwsaun99@aacounty.org" xr:uid="{A3E4E16F-1A04-42FC-B8DD-E374E110710C}"/>
    <hyperlink ref="T223" r:id="rId284" display="ckyounger@harfordcountymd.gov" xr:uid="{5323BA0D-9DBE-48AD-9C8D-DCD9FCB8E073}"/>
    <hyperlink ref="T224" r:id="rId285" display="ckyounger@harfordcountymd.gov" xr:uid="{8D03B5D6-3F5C-408C-BB6A-7B7654B707CB}"/>
    <hyperlink ref="T225" r:id="rId286" display="ckyounger@harfordcountymd.gov" xr:uid="{5B28F8B8-C5D0-4213-8152-88474C4DD85D}"/>
    <hyperlink ref="T226" r:id="rId287" display="ckyounger@harfordcountymd.gov" xr:uid="{820B77E6-9F06-4800-9F90-140F09547894}"/>
    <hyperlink ref="T227" r:id="rId288" display="ckyounger@harfordcountymd.gov" xr:uid="{86CE7F6F-E657-4070-9488-F5BDFA42A71E}"/>
    <hyperlink ref="T228" r:id="rId289" display="ckyounger@harfordcountymd.gov" xr:uid="{97419CB2-D98E-4E86-867C-99084BF83203}"/>
    <hyperlink ref="T229" r:id="rId290" display="skiernan@marylandports.com" xr:uid="{50866C83-B68F-46CD-B6B9-3DE10C75601F}"/>
    <hyperlink ref="T230:T231" r:id="rId291" display="skiernan@marylandports.com" xr:uid="{8DDA07DE-65FE-42AB-900D-278F16F5465C}"/>
    <hyperlink ref="T232" r:id="rId292" display="tkolovich@frederickcountymd.gov" xr:uid="{F6C78F13-9FA9-4112-810F-0AC9FE22A534}"/>
    <hyperlink ref="T233:T234" r:id="rId293" display="tkolovich@frederickcountymd.gov" xr:uid="{A2552675-3122-45ED-A708-580AAD6FD3CB}"/>
    <hyperlink ref="T186:T187" r:id="rId294" display="ggeesaman@blueoysterenv.com" xr:uid="{9A236744-64AB-4613-B095-9701B45FA29F}"/>
    <hyperlink ref="T235:T236" r:id="rId295" display="ggeesaman@blueoysterenv.com" xr:uid="{B2EDA19F-FEC2-42A8-A3AD-AE817F628E4F}"/>
    <hyperlink ref="T237:T238" r:id="rId296" display="ggeesaman@blueoysterenv.com" xr:uid="{0BFDBDD7-7C8B-4FEE-A644-463F165B1CB5}"/>
    <hyperlink ref="T239:T240" r:id="rId297" display="ggeesaman@blueoysterenv.com" xr:uid="{D759B345-FFAC-4B44-9B00-247F45EB0B29}"/>
    <hyperlink ref="T241:T242" r:id="rId298" display="ggeesaman@blueoysterenv.com" xr:uid="{C873847B-D565-4537-9E49-455550B121E9}"/>
    <hyperlink ref="T243:T244" r:id="rId299" display="ggeesaman@blueoysterenv.com" xr:uid="{0B6EA5A2-4501-4B1C-B93F-CF3B3ED7852E}"/>
    <hyperlink ref="T245:T246" r:id="rId300" display="ggeesaman@blueoysterenv.com" xr:uid="{BC09F7D8-3D62-43B3-AE80-CC06750C8899}"/>
    <hyperlink ref="T247" r:id="rId301" display="Dabbott@eucmail.com" xr:uid="{AA5A2A22-09E7-45ED-8AF2-F43FEAEF37BE}"/>
    <hyperlink ref="T248" r:id="rId302" display="Dabbott@eucmail.com" xr:uid="{7AA8898F-5EDD-43C9-80B3-F0F0BC2CE5C0}"/>
    <hyperlink ref="T249" r:id="rId303" display="Dabbott@eucmail.com" xr:uid="{FD579171-7801-4F4F-883F-7958000186A6}"/>
    <hyperlink ref="T250" r:id="rId304" display="pwkram22@aacounty.org" xr:uid="{FBC2D9F1-D131-4FA1-896E-7CF01B4B0D94}"/>
    <hyperlink ref="T251:T266" r:id="rId305" display="pwkram22@aacounty.org" xr:uid="{F8638BBF-2350-4414-85FE-EA5F5F3F89AA}"/>
    <hyperlink ref="T267" r:id="rId306" display="ggeesaman@blueoysterenv.com" xr:uid="{018B42D2-D5FF-4491-BBF5-688FFE3AE37E}"/>
    <hyperlink ref="T268" r:id="rId307" display="ggeesaman@blueoysterenv.com" xr:uid="{5A4DBE8E-BC4B-43A2-9AA2-8DB3AFD3BF36}"/>
    <hyperlink ref="T269" r:id="rId308" display="ckyounger@harfordcountymd.gov" xr:uid="{F2F44849-859E-413A-ACB9-BB72BDC5FEFC}"/>
    <hyperlink ref="T270" r:id="rId309" display="ckyounger@harfordcountymd.gov" xr:uid="{64968A4B-0943-4164-9690-E4EA9E9ED008}"/>
    <hyperlink ref="T271" r:id="rId310" display="ckyounger@harfordcountymd.gov" xr:uid="{C959B35F-1CA4-4555-A068-21CF12147E43}"/>
    <hyperlink ref="T272" r:id="rId311" display="ckyounger@harfordcountymd.gov" xr:uid="{7F0EDF95-76EE-4BAC-9E11-A5B382658452}"/>
    <hyperlink ref="T273" r:id="rId312" display="ckyounger@harfordcountymd.gov" xr:uid="{131F5BA1-3C0C-4F29-A2DE-C1BD5049A455}"/>
    <hyperlink ref="T274" r:id="rId313" display="ckyounger@harfordcountymd.gov" xr:uid="{7EF44586-1488-45A0-82CC-861FFC8A647B}"/>
    <hyperlink ref="T275" r:id="rId314" display="james.langley@wsscwater.com" xr:uid="{B69DDA5A-99CB-4158-86B1-4FC8B855E3C5}"/>
    <hyperlink ref="T276:T289" r:id="rId315" display="james.langley@wsscwater.com" xr:uid="{A1C2AD22-ED78-41EC-A630-60AA4B2CE64E}"/>
    <hyperlink ref="T287" r:id="rId316" display="james.langley@wsscwater.com" xr:uid="{D83A6BB2-B941-476B-AA49-20E6F98AC197}"/>
    <hyperlink ref="T281" r:id="rId317" display="james.langley@wsscwater.com" xr:uid="{4565FC90-9CFE-4B60-9E55-DE7934EA1742}"/>
    <hyperlink ref="T290" r:id="rId318" display="chudson1@marylandports.com" xr:uid="{2E8AED87-881A-4E5A-8801-BB433FF287CE}"/>
    <hyperlink ref="T291" r:id="rId319" display="chudson1@marylandports.com" xr:uid="{FD776CDF-A311-4FCC-969F-0252D018A547}"/>
    <hyperlink ref="T292" r:id="rId320" display="chudson1@marylandports.com" xr:uid="{75BF3B67-A4CF-4B78-AF2D-D089CDA7FEED}"/>
    <hyperlink ref="T293" r:id="rId321" display="jsmith5@frederickcountymd.gov" xr:uid="{0BCC2CB0-2503-47EF-BA5B-1681E6986B07}"/>
    <hyperlink ref="T294:T295" r:id="rId322" display="jsmith5@frederickcountymd.gov" xr:uid="{5DA12127-A251-4A0B-9C7C-E79215971140}"/>
    <hyperlink ref="T296" r:id="rId323" display="ggeesaman@blueoysterenv.com" xr:uid="{E9E519D3-0BE5-4C6B-B381-9DF68BA8939E}"/>
    <hyperlink ref="T297" r:id="rId324" display="ggeesaman@blueoysterenv.com" xr:uid="{BA392591-2685-4726-9910-2C19F7F83053}"/>
    <hyperlink ref="T298" r:id="rId325" display="ggeesaman@blueoysterenv.com" xr:uid="{FBE277CD-7022-4AB7-97B4-8812232BFFB2}"/>
    <hyperlink ref="T299" r:id="rId326" display="ggeesaman@blueoysterenv.com" xr:uid="{525DFC0A-2841-4CAE-A1C4-5B04F9F3F7FF}"/>
    <hyperlink ref="T300" r:id="rId327" display="kmarks@eucmail.com" xr:uid="{E6D4A326-262D-4F7B-9A1D-78169CB2A1F1}"/>
    <hyperlink ref="T301:T302" r:id="rId328" display="kmarks@eucmail.com" xr:uid="{918AE52D-628D-4F23-AB54-6375C7684175}"/>
    <hyperlink ref="T303" r:id="rId329" display="ckyounger@harfordcountymd.gov" xr:uid="{CE57B114-A81D-4997-921D-D4DC13119EAF}"/>
    <hyperlink ref="T304" r:id="rId330" display="ckyounger@harfordcountymd.gov" xr:uid="{DAEEC426-A53E-493E-8995-2FC29B6B8B4B}"/>
    <hyperlink ref="T305" r:id="rId331" display="ckyounger@harfordcountymd.gov" xr:uid="{D382E98A-F4A9-445E-9871-A9FBAFF3DDFC}"/>
    <hyperlink ref="T306" r:id="rId332" display="ckyounger@harfordcountymd.gov" xr:uid="{96E5CCA2-12B7-4D18-9047-5B506DA24382}"/>
    <hyperlink ref="T307" r:id="rId333" display="ckyounger@harfordcountymd.gov" xr:uid="{FF33F90D-B185-4256-9BE4-D372D340D580}"/>
    <hyperlink ref="T308" r:id="rId334" display="ckyounger@harfordcountymd.gov" xr:uid="{6D02E51E-1C1A-4D2B-B720-34B3B777F59E}"/>
    <hyperlink ref="I309" r:id="rId335" xr:uid="{79B8C06D-6028-435B-9672-A995B1041ABB}"/>
    <hyperlink ref="I310:I323" r:id="rId336" display="james.langley@wsscwater.com" xr:uid="{69530937-C9AE-47BD-A5A1-ECB497B44B67}"/>
    <hyperlink ref="I321" r:id="rId337" xr:uid="{E3612B18-7744-435C-A068-866B1F915B40}"/>
    <hyperlink ref="I315" r:id="rId338" xr:uid="{91C452A0-CA8A-4ACA-B917-66B8E09F2C9B}"/>
    <hyperlink ref="T309" r:id="rId339" display="james.langley@wsscwater.com" xr:uid="{BA6D86E2-22EC-44AE-B434-FE22F0260999}"/>
    <hyperlink ref="T310:T323" r:id="rId340" display="james.langley@wsscwater.com" xr:uid="{44BC724F-18E1-4BB6-8F66-29F88554BA41}"/>
    <hyperlink ref="T321" r:id="rId341" display="james.langley@wsscwater.com" xr:uid="{D941E6C5-AD2F-4B40-A12A-67FD9617D724}"/>
    <hyperlink ref="T315" r:id="rId342" display="james.langley@wsscwater.com" xr:uid="{386FD4E6-D57D-4821-929E-C6E6F2B0EAD8}"/>
    <hyperlink ref="I324" r:id="rId343" xr:uid="{EBAC7C17-AF9F-4F27-B62E-27A2C9B32702}"/>
    <hyperlink ref="I325" r:id="rId344" xr:uid="{88472910-844E-4100-B27F-0B187F02AA2C}"/>
    <hyperlink ref="I326" r:id="rId345" xr:uid="{EAC3367C-E17E-4580-BE63-A7FB36739865}"/>
    <hyperlink ref="I327" r:id="rId346" xr:uid="{AF6B1F08-E939-4646-A649-B90C177944AF}"/>
    <hyperlink ref="I329" r:id="rId347" xr:uid="{900970C8-281D-4C72-9725-12430226F610}"/>
    <hyperlink ref="I331" r:id="rId348" xr:uid="{B8E16CBA-E823-49CF-BD34-675B26163699}"/>
    <hyperlink ref="I333" r:id="rId349" xr:uid="{EA04049F-C7FE-48F4-90E7-C48501ABAF67}"/>
    <hyperlink ref="I335" r:id="rId350" xr:uid="{7FE0FD9E-7BB5-4881-B740-04777FC9D9A2}"/>
    <hyperlink ref="I336" r:id="rId351" xr:uid="{71D38652-FD7E-42BE-B2FD-E931303E74EE}"/>
    <hyperlink ref="I338" r:id="rId352" xr:uid="{3C745427-3A34-4FCE-ACDD-05ACCB0A2F09}"/>
    <hyperlink ref="I339" r:id="rId353" xr:uid="{35704396-504E-4450-B002-6CE78736AF58}"/>
    <hyperlink ref="I340" r:id="rId354" xr:uid="{14C395CC-0471-4F28-9142-9B8ECA5AD61D}"/>
    <hyperlink ref="I341" r:id="rId355" xr:uid="{580F1575-5EBC-4DDB-98A5-551BFB789E3C}"/>
    <hyperlink ref="I328" r:id="rId356" xr:uid="{9067EA8E-AE13-4AEC-95DC-AE9453D14810}"/>
    <hyperlink ref="I330" r:id="rId357" xr:uid="{B4ED0B4B-5264-4E8A-BDC5-7929A7B6F664}"/>
    <hyperlink ref="I332" r:id="rId358" xr:uid="{0E4A9E4E-476D-4C40-8D78-9650E1E33E99}"/>
    <hyperlink ref="I334" r:id="rId359" xr:uid="{F271B079-44C9-4EF8-9A2E-E20F6324F7E6}"/>
    <hyperlink ref="I337" r:id="rId360" xr:uid="{6E3467F5-A682-44AB-A015-80226D46E35C}"/>
    <hyperlink ref="I342" r:id="rId361" xr:uid="{3982171B-24B2-4838-BFD4-D5D9072F25C2}"/>
    <hyperlink ref="I343" r:id="rId362" xr:uid="{8F85EF12-FF6D-452F-9947-1D53EB9F71E6}"/>
    <hyperlink ref="I344" r:id="rId363" xr:uid="{D241A5CC-F08A-40AF-BD38-643EA2EC2051}"/>
    <hyperlink ref="I345" r:id="rId364" xr:uid="{D6A2C180-79BB-4A36-9583-1319FE46BB4D}"/>
    <hyperlink ref="I346" r:id="rId365" xr:uid="{D345A181-A54A-4128-A1A2-81F4EF335AEC}"/>
    <hyperlink ref="I347" r:id="rId366" xr:uid="{189B6F58-3797-4425-BA2E-06679F5C0B1A}"/>
    <hyperlink ref="I348" r:id="rId367" xr:uid="{6103CF10-3C3F-4011-A70F-06522E16B266}"/>
    <hyperlink ref="I349" r:id="rId368" xr:uid="{A325389F-CFFB-412F-92D5-CD240FEAEA57}"/>
    <hyperlink ref="I350" r:id="rId369" xr:uid="{CD77750B-58F9-4D66-90EC-002B3DAA0DB6}"/>
    <hyperlink ref="I351" r:id="rId370" xr:uid="{A04FE834-AAEC-4CE8-A494-E4B702E16E3A}"/>
    <hyperlink ref="I353" r:id="rId371" xr:uid="{334A7EE6-4942-41EE-B6FC-354CEC45065C}"/>
    <hyperlink ref="I352" r:id="rId372" xr:uid="{AC5F5545-95F2-4290-B085-4C3A9445F620}"/>
    <hyperlink ref="I354" r:id="rId373" xr:uid="{813748B6-A30D-4423-9E23-77D1DEED732E}"/>
    <hyperlink ref="I356" r:id="rId374" xr:uid="{41D25A7D-8864-4E7E-84C0-4C903B1EF396}"/>
    <hyperlink ref="I355" r:id="rId375" xr:uid="{2F63D978-95D9-41AD-AEB9-FC5FEC5004A9}"/>
    <hyperlink ref="I357" r:id="rId376" xr:uid="{50B8F5A6-C6D4-430F-BE33-CAAA7A97B652}"/>
    <hyperlink ref="I358" r:id="rId377" xr:uid="{190C5AB3-EEDB-46AE-B5F8-E4AFE48CF810}"/>
    <hyperlink ref="I359" r:id="rId378" xr:uid="{ACF1A393-B9C4-42EC-9378-98B0CA02BA81}"/>
    <hyperlink ref="I360" r:id="rId379" xr:uid="{06CC5E0A-3209-4522-934E-7386DCD81982}"/>
    <hyperlink ref="I362" r:id="rId380" xr:uid="{81F4270C-75AE-4E5E-AE5B-67C69043B5F5}"/>
    <hyperlink ref="I361" r:id="rId381" xr:uid="{7A70C195-D667-4268-A0CA-6A90C7131177}"/>
    <hyperlink ref="I364" r:id="rId382" xr:uid="{9853167D-92FE-40F8-9BFB-B483A81FCEE9}"/>
    <hyperlink ref="I363" r:id="rId383" xr:uid="{E35300F9-9E60-4775-B980-ABF4316BBA9E}"/>
    <hyperlink ref="I365" r:id="rId384" xr:uid="{07A21F50-16E7-45AF-B1D5-DB69F421AF60}"/>
    <hyperlink ref="I366" r:id="rId385" xr:uid="{324DFD64-251C-4EF0-A17D-6FDA7E589208}"/>
    <hyperlink ref="I367:I368" r:id="rId386" display="tkolovich@frederickcountymd.gov" xr:uid="{0D4496CB-A01A-4522-84D5-2294D78E763A}"/>
    <hyperlink ref="I369" r:id="rId387" xr:uid="{9B5188C7-0228-417E-A540-5058FEAD68DE}"/>
    <hyperlink ref="I370:I371" r:id="rId388" display="kmarks@eucmail.com" xr:uid="{F889E0F9-20DA-492E-AC02-5A4E9773D1E4}"/>
    <hyperlink ref="I372" r:id="rId389" xr:uid="{76A90349-8C51-4BDA-896A-134FB710C950}"/>
    <hyperlink ref="I373:I386" r:id="rId390" display="benjamin.thompson@wsscwater.com" xr:uid="{A937E4FA-0C68-4A7F-BB9C-B952BCFC4F17}"/>
    <hyperlink ref="I387" r:id="rId391" xr:uid="{E825FF34-D876-4065-9501-109F697927FC}"/>
    <hyperlink ref="I388" r:id="rId392" xr:uid="{6896EFF6-B5BA-494C-B990-E81A3A2E19D7}"/>
    <hyperlink ref="I389" r:id="rId393" xr:uid="{AE284F6A-FB90-4475-A926-CC76BEFC00D3}"/>
    <hyperlink ref="I390" r:id="rId394" xr:uid="{453930EC-354A-4E7A-9DD0-E1C2864311B6}"/>
    <hyperlink ref="I391" r:id="rId395" xr:uid="{F07EC174-0106-462D-BAD9-68E8F4A19588}"/>
    <hyperlink ref="I392" r:id="rId396" xr:uid="{D653BB1A-2212-463E-BC71-B947407388DE}"/>
    <hyperlink ref="I393" r:id="rId397" xr:uid="{DDC6C6D0-7637-4FFE-B800-40957869D464}"/>
    <hyperlink ref="I394" r:id="rId398" xr:uid="{F4146973-D0F8-48FE-B34C-6EBFDD0EB504}"/>
    <hyperlink ref="I395" r:id="rId399" xr:uid="{57A2C01D-C055-43BC-81A0-B1DE8129E647}"/>
  </hyperlinks>
  <pageMargins left="0.7" right="0.7" top="0.75" bottom="0.75" header="0" footer="0"/>
  <pageSetup orientation="portrait" r:id="rId4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M1007"/>
  <sheetViews>
    <sheetView zoomScaleNormal="100" workbookViewId="0">
      <pane ySplit="1" topLeftCell="A377" activePane="bottomLeft" state="frozen"/>
      <selection pane="bottomLeft" activeCell="B402" sqref="B402"/>
    </sheetView>
  </sheetViews>
  <sheetFormatPr defaultColWidth="14.42578125" defaultRowHeight="15" customHeight="1" x14ac:dyDescent="0.25"/>
  <cols>
    <col min="1" max="1" width="35.5703125" customWidth="1"/>
    <col min="2" max="2" width="44" bestFit="1" customWidth="1"/>
    <col min="3" max="3" width="18.28515625" bestFit="1" customWidth="1"/>
    <col min="4" max="4" width="12.42578125" customWidth="1"/>
    <col min="5" max="5" width="8.7109375" customWidth="1"/>
    <col min="6" max="6" width="14.140625" customWidth="1"/>
    <col min="7" max="7" width="8.7109375" style="132" customWidth="1"/>
    <col min="8" max="8" width="13.5703125" customWidth="1"/>
    <col min="9" max="9" width="11.7109375" customWidth="1"/>
    <col min="10" max="18" width="8.7109375" customWidth="1"/>
  </cols>
  <sheetData>
    <row r="1" spans="1:9" x14ac:dyDescent="0.25">
      <c r="A1" s="28" t="s">
        <v>0</v>
      </c>
      <c r="B1" s="28" t="s">
        <v>1</v>
      </c>
      <c r="C1" s="28" t="s">
        <v>50</v>
      </c>
      <c r="D1" s="28" t="s">
        <v>5</v>
      </c>
      <c r="E1" s="28" t="s">
        <v>6</v>
      </c>
      <c r="F1" s="28" t="s">
        <v>7</v>
      </c>
      <c r="G1" s="211" t="s">
        <v>8</v>
      </c>
      <c r="H1" s="28" t="s">
        <v>9</v>
      </c>
      <c r="I1" s="28" t="s">
        <v>10</v>
      </c>
    </row>
    <row r="2" spans="1:9" x14ac:dyDescent="0.25">
      <c r="A2" t="s">
        <v>105</v>
      </c>
      <c r="B2" t="s">
        <v>14</v>
      </c>
      <c r="C2" s="10" t="s">
        <v>51</v>
      </c>
      <c r="D2" t="s">
        <v>19</v>
      </c>
      <c r="E2">
        <v>2018</v>
      </c>
      <c r="F2" t="s">
        <v>20</v>
      </c>
      <c r="G2" s="131">
        <v>350</v>
      </c>
      <c r="H2" s="2">
        <v>43509</v>
      </c>
      <c r="I2" t="s">
        <v>21</v>
      </c>
    </row>
    <row r="3" spans="1:9" x14ac:dyDescent="0.25">
      <c r="A3" t="s">
        <v>104</v>
      </c>
      <c r="B3" t="s">
        <v>14</v>
      </c>
      <c r="C3" s="10" t="s">
        <v>51</v>
      </c>
      <c r="D3" t="s">
        <v>19</v>
      </c>
      <c r="E3">
        <v>2018</v>
      </c>
      <c r="F3" t="s">
        <v>24</v>
      </c>
      <c r="G3" s="131">
        <v>52</v>
      </c>
      <c r="H3" s="2">
        <v>43509</v>
      </c>
      <c r="I3" t="s">
        <v>21</v>
      </c>
    </row>
    <row r="4" spans="1:9" x14ac:dyDescent="0.25">
      <c r="A4" s="10" t="s">
        <v>858</v>
      </c>
      <c r="B4" t="s">
        <v>14</v>
      </c>
      <c r="C4" s="10" t="s">
        <v>51</v>
      </c>
      <c r="D4" t="s">
        <v>19</v>
      </c>
      <c r="E4">
        <v>2018</v>
      </c>
      <c r="F4" t="s">
        <v>26</v>
      </c>
      <c r="G4" s="131">
        <v>6808</v>
      </c>
      <c r="H4" s="2">
        <v>43509</v>
      </c>
      <c r="I4" t="s">
        <v>21</v>
      </c>
    </row>
    <row r="5" spans="1:9" x14ac:dyDescent="0.25">
      <c r="A5" s="5" t="s">
        <v>995</v>
      </c>
      <c r="B5" s="5" t="s">
        <v>27</v>
      </c>
      <c r="C5" s="350" t="s">
        <v>52</v>
      </c>
      <c r="D5" s="5" t="s">
        <v>32</v>
      </c>
      <c r="E5" s="5">
        <v>2018</v>
      </c>
      <c r="F5" s="5" t="s">
        <v>20</v>
      </c>
      <c r="G5" s="325">
        <v>0</v>
      </c>
      <c r="H5" s="326">
        <v>43517</v>
      </c>
      <c r="I5" s="5" t="s">
        <v>21</v>
      </c>
    </row>
    <row r="6" spans="1:9" x14ac:dyDescent="0.25">
      <c r="A6" s="5" t="s">
        <v>82</v>
      </c>
      <c r="B6" s="5" t="s">
        <v>27</v>
      </c>
      <c r="C6" s="350" t="s">
        <v>52</v>
      </c>
      <c r="D6" s="5" t="s">
        <v>32</v>
      </c>
      <c r="E6" s="5">
        <v>2018</v>
      </c>
      <c r="F6" s="5" t="s">
        <v>24</v>
      </c>
      <c r="G6" s="325">
        <v>0.09</v>
      </c>
      <c r="H6" s="326"/>
      <c r="I6" s="350" t="s">
        <v>118</v>
      </c>
    </row>
    <row r="7" spans="1:9" x14ac:dyDescent="0.25">
      <c r="A7" t="s">
        <v>996</v>
      </c>
      <c r="B7" t="s">
        <v>33</v>
      </c>
      <c r="C7" s="10" t="s">
        <v>53</v>
      </c>
      <c r="D7" t="s">
        <v>38</v>
      </c>
      <c r="E7">
        <v>2018</v>
      </c>
      <c r="F7" t="s">
        <v>20</v>
      </c>
      <c r="G7" s="131">
        <v>213</v>
      </c>
      <c r="H7" s="2">
        <v>43518</v>
      </c>
      <c r="I7" t="s">
        <v>21</v>
      </c>
    </row>
    <row r="8" spans="1:9" x14ac:dyDescent="0.25">
      <c r="A8" t="s">
        <v>102</v>
      </c>
      <c r="B8" t="s">
        <v>33</v>
      </c>
      <c r="C8" s="10" t="s">
        <v>53</v>
      </c>
      <c r="D8" t="s">
        <v>38</v>
      </c>
      <c r="E8">
        <v>2018</v>
      </c>
      <c r="F8" t="s">
        <v>24</v>
      </c>
      <c r="G8" s="131">
        <v>38</v>
      </c>
      <c r="H8" s="2">
        <v>43518</v>
      </c>
      <c r="I8" t="s">
        <v>21</v>
      </c>
    </row>
    <row r="9" spans="1:9" x14ac:dyDescent="0.25">
      <c r="A9" t="s">
        <v>103</v>
      </c>
      <c r="B9" t="s">
        <v>33</v>
      </c>
      <c r="C9" s="10" t="s">
        <v>53</v>
      </c>
      <c r="D9" t="s">
        <v>38</v>
      </c>
      <c r="E9">
        <v>2018</v>
      </c>
      <c r="F9" t="s">
        <v>26</v>
      </c>
      <c r="G9" s="131">
        <v>4454</v>
      </c>
      <c r="H9" s="2">
        <v>43518</v>
      </c>
      <c r="I9" t="s">
        <v>21</v>
      </c>
    </row>
    <row r="10" spans="1:9" x14ac:dyDescent="0.25">
      <c r="A10" s="5" t="s">
        <v>91</v>
      </c>
      <c r="B10" s="5" t="s">
        <v>27</v>
      </c>
      <c r="C10" s="350" t="s">
        <v>52</v>
      </c>
      <c r="D10" s="5" t="s">
        <v>32</v>
      </c>
      <c r="E10" s="5">
        <v>2018</v>
      </c>
      <c r="F10" s="5" t="s">
        <v>20</v>
      </c>
      <c r="G10" s="130">
        <v>28.3</v>
      </c>
      <c r="H10" s="6">
        <v>43692</v>
      </c>
      <c r="I10" s="7" t="s">
        <v>21</v>
      </c>
    </row>
    <row r="11" spans="1:9" x14ac:dyDescent="0.25">
      <c r="A11" s="5" t="s">
        <v>92</v>
      </c>
      <c r="B11" s="5" t="s">
        <v>27</v>
      </c>
      <c r="C11" s="350" t="s">
        <v>52</v>
      </c>
      <c r="D11" s="5" t="s">
        <v>32</v>
      </c>
      <c r="E11" s="5">
        <v>2018</v>
      </c>
      <c r="F11" s="5" t="s">
        <v>24</v>
      </c>
      <c r="G11" s="130">
        <v>6.1</v>
      </c>
      <c r="H11" s="6">
        <v>43692</v>
      </c>
      <c r="I11" s="7" t="s">
        <v>21</v>
      </c>
    </row>
    <row r="12" spans="1:9" x14ac:dyDescent="0.25">
      <c r="A12" s="5" t="s">
        <v>93</v>
      </c>
      <c r="B12" s="5" t="s">
        <v>27</v>
      </c>
      <c r="C12" s="350" t="s">
        <v>52</v>
      </c>
      <c r="D12" s="5" t="s">
        <v>32</v>
      </c>
      <c r="E12" s="5">
        <v>2018</v>
      </c>
      <c r="F12" s="7" t="s">
        <v>26</v>
      </c>
      <c r="G12" s="130">
        <v>3201</v>
      </c>
      <c r="H12" s="6">
        <v>43692</v>
      </c>
      <c r="I12" s="7" t="s">
        <v>21</v>
      </c>
    </row>
    <row r="13" spans="1:9" x14ac:dyDescent="0.25">
      <c r="A13" s="12" t="s">
        <v>94</v>
      </c>
      <c r="B13" s="8" t="s">
        <v>44</v>
      </c>
      <c r="C13" s="12" t="s">
        <v>54</v>
      </c>
      <c r="D13" s="8" t="s">
        <v>45</v>
      </c>
      <c r="E13" s="8">
        <v>2018</v>
      </c>
      <c r="F13" s="10" t="s">
        <v>20</v>
      </c>
      <c r="G13" s="212">
        <v>549</v>
      </c>
      <c r="H13" s="2">
        <v>43740</v>
      </c>
      <c r="I13" s="11" t="s">
        <v>21</v>
      </c>
    </row>
    <row r="14" spans="1:9" x14ac:dyDescent="0.25">
      <c r="A14" s="12" t="s">
        <v>95</v>
      </c>
      <c r="B14" s="8" t="s">
        <v>44</v>
      </c>
      <c r="C14" s="12" t="s">
        <v>54</v>
      </c>
      <c r="D14" s="8" t="s">
        <v>45</v>
      </c>
      <c r="E14" s="8">
        <v>2018</v>
      </c>
      <c r="F14" s="8" t="s">
        <v>24</v>
      </c>
      <c r="G14" s="131">
        <v>123</v>
      </c>
      <c r="H14" s="2">
        <v>43740</v>
      </c>
      <c r="I14" s="11" t="s">
        <v>21</v>
      </c>
    </row>
    <row r="15" spans="1:9" x14ac:dyDescent="0.25">
      <c r="A15" s="12" t="s">
        <v>47</v>
      </c>
      <c r="B15" s="8" t="s">
        <v>44</v>
      </c>
      <c r="C15" s="12" t="s">
        <v>54</v>
      </c>
      <c r="D15" s="8" t="s">
        <v>45</v>
      </c>
      <c r="E15" s="8">
        <v>2018</v>
      </c>
      <c r="F15" s="8" t="s">
        <v>26</v>
      </c>
      <c r="G15" s="131">
        <v>19450</v>
      </c>
      <c r="H15" s="2">
        <v>43740</v>
      </c>
      <c r="I15" s="11" t="s">
        <v>21</v>
      </c>
    </row>
    <row r="16" spans="1:9" ht="15" customHeight="1" x14ac:dyDescent="0.25">
      <c r="A16" s="13" t="s">
        <v>96</v>
      </c>
      <c r="B16" s="13" t="s">
        <v>48</v>
      </c>
      <c r="C16" s="13" t="s">
        <v>54</v>
      </c>
      <c r="D16" s="13" t="s">
        <v>49</v>
      </c>
      <c r="E16" s="14">
        <v>2018</v>
      </c>
      <c r="F16" s="16" t="s">
        <v>20</v>
      </c>
      <c r="G16" s="213">
        <v>537</v>
      </c>
      <c r="H16" s="17">
        <v>43740</v>
      </c>
      <c r="I16" s="18" t="s">
        <v>21</v>
      </c>
    </row>
    <row r="17" spans="1:9" ht="15" customHeight="1" x14ac:dyDescent="0.25">
      <c r="A17" s="13" t="s">
        <v>97</v>
      </c>
      <c r="B17" s="13" t="s">
        <v>48</v>
      </c>
      <c r="C17" s="13" t="s">
        <v>54</v>
      </c>
      <c r="D17" s="13" t="s">
        <v>49</v>
      </c>
      <c r="E17" s="14">
        <v>2018</v>
      </c>
      <c r="F17" s="14" t="s">
        <v>24</v>
      </c>
      <c r="G17" s="130">
        <v>79</v>
      </c>
      <c r="H17" s="17">
        <v>43740</v>
      </c>
      <c r="I17" s="18" t="s">
        <v>21</v>
      </c>
    </row>
    <row r="18" spans="1:9" ht="15" customHeight="1" x14ac:dyDescent="0.25">
      <c r="A18" s="13" t="s">
        <v>55</v>
      </c>
      <c r="B18" s="13" t="s">
        <v>48</v>
      </c>
      <c r="C18" s="13" t="s">
        <v>54</v>
      </c>
      <c r="D18" s="13" t="s">
        <v>49</v>
      </c>
      <c r="E18" s="14">
        <v>2018</v>
      </c>
      <c r="F18" s="14" t="s">
        <v>26</v>
      </c>
      <c r="G18" s="130">
        <v>10532</v>
      </c>
      <c r="H18" s="17">
        <v>43740</v>
      </c>
      <c r="I18" s="18" t="s">
        <v>21</v>
      </c>
    </row>
    <row r="19" spans="1:9" ht="15" customHeight="1" x14ac:dyDescent="0.25">
      <c r="A19" s="12" t="s">
        <v>98</v>
      </c>
      <c r="B19" s="12" t="s">
        <v>56</v>
      </c>
      <c r="C19" s="12" t="s">
        <v>54</v>
      </c>
      <c r="D19" s="12" t="s">
        <v>58</v>
      </c>
      <c r="E19" s="8">
        <v>2018</v>
      </c>
      <c r="F19" s="10" t="s">
        <v>20</v>
      </c>
      <c r="G19" s="212">
        <v>129</v>
      </c>
      <c r="H19" s="2">
        <v>43740</v>
      </c>
      <c r="I19" s="11" t="s">
        <v>21</v>
      </c>
    </row>
    <row r="20" spans="1:9" ht="15" customHeight="1" x14ac:dyDescent="0.25">
      <c r="A20" s="12" t="s">
        <v>99</v>
      </c>
      <c r="B20" s="12" t="s">
        <v>56</v>
      </c>
      <c r="C20" s="12" t="s">
        <v>54</v>
      </c>
      <c r="D20" s="12" t="s">
        <v>58</v>
      </c>
      <c r="E20" s="8">
        <v>2018</v>
      </c>
      <c r="F20" s="8" t="s">
        <v>24</v>
      </c>
      <c r="G20" s="131">
        <v>17</v>
      </c>
      <c r="H20" s="2">
        <v>43740</v>
      </c>
      <c r="I20" s="11" t="s">
        <v>21</v>
      </c>
    </row>
    <row r="21" spans="1:9" ht="15.75" customHeight="1" x14ac:dyDescent="0.25">
      <c r="A21" s="12" t="s">
        <v>57</v>
      </c>
      <c r="B21" s="12" t="s">
        <v>56</v>
      </c>
      <c r="C21" s="12" t="s">
        <v>54</v>
      </c>
      <c r="D21" s="12" t="s">
        <v>58</v>
      </c>
      <c r="E21" s="8">
        <v>2018</v>
      </c>
      <c r="F21" s="8" t="s">
        <v>26</v>
      </c>
      <c r="G21" s="131">
        <v>2306</v>
      </c>
      <c r="H21" s="2">
        <v>43740</v>
      </c>
      <c r="I21" s="11" t="s">
        <v>21</v>
      </c>
    </row>
    <row r="22" spans="1:9" ht="15.75" customHeight="1" x14ac:dyDescent="0.25">
      <c r="A22" s="13" t="s">
        <v>119</v>
      </c>
      <c r="B22" s="13" t="s">
        <v>59</v>
      </c>
      <c r="C22" s="13" t="s">
        <v>54</v>
      </c>
      <c r="D22" s="13" t="s">
        <v>32</v>
      </c>
      <c r="E22" s="14">
        <v>2018</v>
      </c>
      <c r="F22" s="16" t="s">
        <v>20</v>
      </c>
      <c r="G22" s="130">
        <v>1230</v>
      </c>
      <c r="H22" s="17">
        <v>43740</v>
      </c>
      <c r="I22" s="18" t="s">
        <v>21</v>
      </c>
    </row>
    <row r="23" spans="1:9" ht="15.75" customHeight="1" x14ac:dyDescent="0.25">
      <c r="A23" s="13" t="s">
        <v>120</v>
      </c>
      <c r="B23" s="13" t="s">
        <v>59</v>
      </c>
      <c r="C23" s="13" t="s">
        <v>54</v>
      </c>
      <c r="D23" s="13" t="s">
        <v>32</v>
      </c>
      <c r="E23" s="14">
        <v>2018</v>
      </c>
      <c r="F23" s="14" t="s">
        <v>24</v>
      </c>
      <c r="G23" s="130">
        <v>167</v>
      </c>
      <c r="H23" s="17">
        <v>43740</v>
      </c>
      <c r="I23" s="18" t="s">
        <v>21</v>
      </c>
    </row>
    <row r="24" spans="1:9" ht="15.75" customHeight="1" x14ac:dyDescent="0.25">
      <c r="A24" s="13" t="s">
        <v>121</v>
      </c>
      <c r="B24" s="13" t="s">
        <v>59</v>
      </c>
      <c r="C24" s="13" t="s">
        <v>54</v>
      </c>
      <c r="D24" s="13" t="s">
        <v>32</v>
      </c>
      <c r="E24" s="14">
        <v>2018</v>
      </c>
      <c r="F24" s="14" t="s">
        <v>26</v>
      </c>
      <c r="G24" s="130">
        <v>27204</v>
      </c>
      <c r="H24" s="17">
        <v>43740</v>
      </c>
      <c r="I24" s="18" t="s">
        <v>21</v>
      </c>
    </row>
    <row r="25" spans="1:9" ht="15.75" customHeight="1" x14ac:dyDescent="0.25">
      <c r="A25" s="12" t="s">
        <v>100</v>
      </c>
      <c r="B25" s="12" t="s">
        <v>60</v>
      </c>
      <c r="C25" s="12" t="s">
        <v>54</v>
      </c>
      <c r="D25" s="12" t="s">
        <v>61</v>
      </c>
      <c r="E25" s="8">
        <v>2018</v>
      </c>
      <c r="F25" s="10" t="s">
        <v>20</v>
      </c>
      <c r="G25" s="131">
        <v>40</v>
      </c>
      <c r="H25" s="2">
        <v>43740</v>
      </c>
      <c r="I25" s="11" t="s">
        <v>21</v>
      </c>
    </row>
    <row r="26" spans="1:9" ht="15.75" customHeight="1" x14ac:dyDescent="0.25">
      <c r="A26" s="12" t="s">
        <v>101</v>
      </c>
      <c r="B26" s="12" t="s">
        <v>60</v>
      </c>
      <c r="C26" s="12" t="s">
        <v>54</v>
      </c>
      <c r="D26" s="12" t="s">
        <v>61</v>
      </c>
      <c r="E26" s="8">
        <v>2018</v>
      </c>
      <c r="F26" s="8" t="s">
        <v>24</v>
      </c>
      <c r="G26" s="131">
        <v>16</v>
      </c>
      <c r="H26" s="2">
        <v>43740</v>
      </c>
      <c r="I26" s="11" t="s">
        <v>21</v>
      </c>
    </row>
    <row r="27" spans="1:9" ht="15.75" customHeight="1" x14ac:dyDescent="0.25">
      <c r="A27" s="12" t="s">
        <v>62</v>
      </c>
      <c r="B27" s="12" t="s">
        <v>60</v>
      </c>
      <c r="C27" s="12" t="s">
        <v>54</v>
      </c>
      <c r="D27" s="12" t="s">
        <v>61</v>
      </c>
      <c r="E27" s="8">
        <v>2018</v>
      </c>
      <c r="F27" s="8" t="s">
        <v>26</v>
      </c>
      <c r="G27" s="131">
        <v>2885</v>
      </c>
      <c r="H27" s="2">
        <v>43740</v>
      </c>
      <c r="I27" s="11" t="s">
        <v>21</v>
      </c>
    </row>
    <row r="28" spans="1:9" ht="15.75" customHeight="1" x14ac:dyDescent="0.25">
      <c r="A28" s="47" t="s">
        <v>997</v>
      </c>
      <c r="B28" s="47" t="s">
        <v>143</v>
      </c>
      <c r="C28" s="47" t="s">
        <v>53</v>
      </c>
      <c r="D28" s="47" t="s">
        <v>134</v>
      </c>
      <c r="E28" s="42">
        <v>2018</v>
      </c>
      <c r="F28" s="47" t="s">
        <v>20</v>
      </c>
      <c r="G28" s="214">
        <v>2</v>
      </c>
      <c r="H28" s="48">
        <v>43833</v>
      </c>
      <c r="I28" s="49" t="s">
        <v>21</v>
      </c>
    </row>
    <row r="29" spans="1:9" ht="15.75" customHeight="1" x14ac:dyDescent="0.25">
      <c r="A29" s="47" t="s">
        <v>998</v>
      </c>
      <c r="B29" s="47" t="s">
        <v>143</v>
      </c>
      <c r="C29" s="47" t="s">
        <v>53</v>
      </c>
      <c r="D29" s="47" t="s">
        <v>134</v>
      </c>
      <c r="E29" s="42">
        <v>2018</v>
      </c>
      <c r="F29" s="42" t="s">
        <v>24</v>
      </c>
      <c r="G29" s="214">
        <v>1</v>
      </c>
      <c r="H29" s="48">
        <v>43833</v>
      </c>
      <c r="I29" s="49" t="s">
        <v>21</v>
      </c>
    </row>
    <row r="30" spans="1:9" ht="15.75" customHeight="1" x14ac:dyDescent="0.25">
      <c r="A30" s="47" t="s">
        <v>999</v>
      </c>
      <c r="B30" s="47" t="s">
        <v>143</v>
      </c>
      <c r="C30" s="47" t="s">
        <v>53</v>
      </c>
      <c r="D30" s="47" t="s">
        <v>134</v>
      </c>
      <c r="E30" s="42">
        <v>2018</v>
      </c>
      <c r="F30" s="42" t="s">
        <v>26</v>
      </c>
      <c r="G30" s="214">
        <v>181</v>
      </c>
      <c r="H30" s="48">
        <v>43833</v>
      </c>
      <c r="I30" s="49" t="s">
        <v>21</v>
      </c>
    </row>
    <row r="31" spans="1:9" ht="15.75" customHeight="1" x14ac:dyDescent="0.25">
      <c r="A31" s="45" t="s">
        <v>1000</v>
      </c>
      <c r="B31" s="45" t="s">
        <v>143</v>
      </c>
      <c r="C31" s="45" t="s">
        <v>53</v>
      </c>
      <c r="D31" s="45" t="s">
        <v>38</v>
      </c>
      <c r="E31" s="44">
        <v>2018</v>
      </c>
      <c r="F31" s="45" t="s">
        <v>20</v>
      </c>
      <c r="G31" s="215">
        <v>5</v>
      </c>
      <c r="H31" s="43">
        <v>43833</v>
      </c>
      <c r="I31" s="46" t="s">
        <v>21</v>
      </c>
    </row>
    <row r="32" spans="1:9" ht="15.75" customHeight="1" x14ac:dyDescent="0.25">
      <c r="A32" s="45" t="s">
        <v>1001</v>
      </c>
      <c r="B32" s="45" t="s">
        <v>143</v>
      </c>
      <c r="C32" s="45" t="s">
        <v>53</v>
      </c>
      <c r="D32" s="45" t="s">
        <v>38</v>
      </c>
      <c r="E32" s="44">
        <v>2018</v>
      </c>
      <c r="F32" s="44" t="s">
        <v>24</v>
      </c>
      <c r="G32" s="215">
        <v>2</v>
      </c>
      <c r="H32" s="43">
        <v>43833</v>
      </c>
      <c r="I32" s="46" t="s">
        <v>21</v>
      </c>
    </row>
    <row r="33" spans="1:9" s="137" customFormat="1" ht="15.75" customHeight="1" thickBot="1" x14ac:dyDescent="0.3">
      <c r="A33" s="133" t="s">
        <v>1002</v>
      </c>
      <c r="B33" s="133" t="s">
        <v>143</v>
      </c>
      <c r="C33" s="133" t="s">
        <v>53</v>
      </c>
      <c r="D33" s="133" t="s">
        <v>38</v>
      </c>
      <c r="E33" s="134">
        <v>2018</v>
      </c>
      <c r="F33" s="134" t="s">
        <v>26</v>
      </c>
      <c r="G33" s="216">
        <v>383</v>
      </c>
      <c r="H33" s="135">
        <v>43833</v>
      </c>
      <c r="I33" s="136" t="s">
        <v>21</v>
      </c>
    </row>
    <row r="34" spans="1:9" ht="15.75" customHeight="1" x14ac:dyDescent="0.25">
      <c r="A34" s="47" t="s">
        <v>860</v>
      </c>
      <c r="B34" s="42" t="s">
        <v>212</v>
      </c>
      <c r="C34" s="47" t="s">
        <v>54</v>
      </c>
      <c r="D34" s="42" t="s">
        <v>141</v>
      </c>
      <c r="E34" s="42">
        <v>2019</v>
      </c>
      <c r="F34" s="42" t="s">
        <v>20</v>
      </c>
      <c r="G34" s="217">
        <v>6</v>
      </c>
      <c r="H34" s="48">
        <v>43843</v>
      </c>
      <c r="I34" s="49" t="s">
        <v>21</v>
      </c>
    </row>
    <row r="35" spans="1:9" ht="15.75" customHeight="1" x14ac:dyDescent="0.25">
      <c r="A35" s="47" t="s">
        <v>1003</v>
      </c>
      <c r="B35" s="42" t="s">
        <v>212</v>
      </c>
      <c r="C35" s="47" t="s">
        <v>54</v>
      </c>
      <c r="D35" s="42" t="s">
        <v>141</v>
      </c>
      <c r="E35" s="42">
        <v>2019</v>
      </c>
      <c r="F35" s="42" t="s">
        <v>24</v>
      </c>
      <c r="G35" s="217">
        <v>1</v>
      </c>
      <c r="H35" s="48">
        <v>43843</v>
      </c>
      <c r="I35" s="49" t="s">
        <v>21</v>
      </c>
    </row>
    <row r="36" spans="1:9" ht="15.75" customHeight="1" x14ac:dyDescent="0.25">
      <c r="A36" s="71" t="s">
        <v>173</v>
      </c>
      <c r="B36" s="71" t="s">
        <v>148</v>
      </c>
      <c r="C36" s="71" t="s">
        <v>174</v>
      </c>
      <c r="D36" s="71" t="s">
        <v>153</v>
      </c>
      <c r="E36" s="71">
        <v>2019</v>
      </c>
      <c r="F36" s="71" t="s">
        <v>20</v>
      </c>
      <c r="G36" s="218">
        <v>94</v>
      </c>
      <c r="H36" s="73">
        <v>43854</v>
      </c>
      <c r="I36" s="74" t="s">
        <v>21</v>
      </c>
    </row>
    <row r="37" spans="1:9" ht="15.75" customHeight="1" x14ac:dyDescent="0.25">
      <c r="A37" s="71" t="s">
        <v>175</v>
      </c>
      <c r="B37" s="71" t="s">
        <v>148</v>
      </c>
      <c r="C37" s="71" t="s">
        <v>174</v>
      </c>
      <c r="D37" s="71" t="s">
        <v>153</v>
      </c>
      <c r="E37" s="71">
        <v>2019</v>
      </c>
      <c r="F37" s="71" t="s">
        <v>24</v>
      </c>
      <c r="G37" s="218">
        <v>30</v>
      </c>
      <c r="H37" s="73">
        <v>43854</v>
      </c>
      <c r="I37" s="74" t="s">
        <v>21</v>
      </c>
    </row>
    <row r="38" spans="1:9" ht="15.75" customHeight="1" x14ac:dyDescent="0.25">
      <c r="A38" s="71" t="s">
        <v>176</v>
      </c>
      <c r="B38" s="71" t="s">
        <v>148</v>
      </c>
      <c r="C38" s="71" t="s">
        <v>174</v>
      </c>
      <c r="D38" s="71" t="s">
        <v>153</v>
      </c>
      <c r="E38" s="71">
        <v>2019</v>
      </c>
      <c r="F38" s="71" t="s">
        <v>26</v>
      </c>
      <c r="G38" s="218">
        <v>4217</v>
      </c>
      <c r="H38" s="73">
        <v>43854</v>
      </c>
      <c r="I38" s="74" t="s">
        <v>21</v>
      </c>
    </row>
    <row r="39" spans="1:9" ht="15.75" customHeight="1" x14ac:dyDescent="0.25">
      <c r="A39" s="78" t="s">
        <v>177</v>
      </c>
      <c r="B39" s="72" t="s">
        <v>157</v>
      </c>
      <c r="C39" s="72" t="s">
        <v>174</v>
      </c>
      <c r="D39" s="72" t="s">
        <v>158</v>
      </c>
      <c r="E39" s="72">
        <v>2019</v>
      </c>
      <c r="F39" s="72" t="s">
        <v>20</v>
      </c>
      <c r="G39" s="219">
        <v>1347</v>
      </c>
      <c r="H39" s="75">
        <v>43854</v>
      </c>
      <c r="I39" s="76" t="s">
        <v>21</v>
      </c>
    </row>
    <row r="40" spans="1:9" ht="15.75" customHeight="1" x14ac:dyDescent="0.25">
      <c r="A40" s="78" t="s">
        <v>178</v>
      </c>
      <c r="B40" s="72" t="s">
        <v>157</v>
      </c>
      <c r="C40" s="72" t="s">
        <v>174</v>
      </c>
      <c r="D40" s="72" t="s">
        <v>158</v>
      </c>
      <c r="E40" s="72">
        <v>2019</v>
      </c>
      <c r="F40" s="72" t="s">
        <v>24</v>
      </c>
      <c r="G40" s="219">
        <v>97</v>
      </c>
      <c r="H40" s="75">
        <v>43854</v>
      </c>
      <c r="I40" s="76" t="s">
        <v>21</v>
      </c>
    </row>
    <row r="41" spans="1:9" ht="15.75" customHeight="1" x14ac:dyDescent="0.25">
      <c r="A41" s="78" t="s">
        <v>179</v>
      </c>
      <c r="B41" s="72" t="s">
        <v>157</v>
      </c>
      <c r="C41" s="72" t="s">
        <v>174</v>
      </c>
      <c r="D41" s="72" t="s">
        <v>158</v>
      </c>
      <c r="E41" s="72">
        <v>2019</v>
      </c>
      <c r="F41" s="72" t="s">
        <v>26</v>
      </c>
      <c r="G41" s="220">
        <v>50650</v>
      </c>
      <c r="H41" s="75">
        <v>43854</v>
      </c>
      <c r="I41" s="76" t="s">
        <v>21</v>
      </c>
    </row>
    <row r="42" spans="1:9" ht="15.75" customHeight="1" x14ac:dyDescent="0.25">
      <c r="A42" s="77" t="s">
        <v>180</v>
      </c>
      <c r="B42" s="71" t="s">
        <v>14</v>
      </c>
      <c r="C42" s="71" t="s">
        <v>51</v>
      </c>
      <c r="D42" s="71" t="s">
        <v>19</v>
      </c>
      <c r="E42" s="71">
        <v>2019</v>
      </c>
      <c r="F42" s="71" t="s">
        <v>20</v>
      </c>
      <c r="G42" s="221">
        <v>704</v>
      </c>
      <c r="H42" s="73">
        <v>43854</v>
      </c>
      <c r="I42" s="74" t="s">
        <v>21</v>
      </c>
    </row>
    <row r="43" spans="1:9" ht="15.75" customHeight="1" x14ac:dyDescent="0.25">
      <c r="A43" s="77" t="s">
        <v>181</v>
      </c>
      <c r="B43" s="71" t="s">
        <v>14</v>
      </c>
      <c r="C43" s="71" t="s">
        <v>51</v>
      </c>
      <c r="D43" s="71" t="s">
        <v>19</v>
      </c>
      <c r="E43" s="71">
        <v>2019</v>
      </c>
      <c r="F43" s="71" t="s">
        <v>24</v>
      </c>
      <c r="G43" s="221">
        <v>93</v>
      </c>
      <c r="H43" s="73">
        <v>43854</v>
      </c>
      <c r="I43" s="74" t="s">
        <v>21</v>
      </c>
    </row>
    <row r="44" spans="1:9" ht="15.75" customHeight="1" x14ac:dyDescent="0.25">
      <c r="A44" s="77" t="s">
        <v>182</v>
      </c>
      <c r="B44" s="71" t="s">
        <v>14</v>
      </c>
      <c r="C44" s="71" t="s">
        <v>51</v>
      </c>
      <c r="D44" s="71" t="s">
        <v>19</v>
      </c>
      <c r="E44" s="71">
        <v>2019</v>
      </c>
      <c r="F44" s="71" t="s">
        <v>26</v>
      </c>
      <c r="G44" s="218">
        <v>11675</v>
      </c>
      <c r="H44" s="73">
        <v>43854</v>
      </c>
      <c r="I44" s="74" t="s">
        <v>21</v>
      </c>
    </row>
    <row r="45" spans="1:9" ht="15.75" customHeight="1" x14ac:dyDescent="0.25">
      <c r="A45" s="72" t="s">
        <v>1004</v>
      </c>
      <c r="B45" s="97" t="s">
        <v>210</v>
      </c>
      <c r="C45" s="72" t="s">
        <v>54</v>
      </c>
      <c r="D45" s="72" t="s">
        <v>141</v>
      </c>
      <c r="E45" s="72">
        <v>2019</v>
      </c>
      <c r="F45" s="72" t="s">
        <v>20</v>
      </c>
      <c r="G45" s="219">
        <v>1</v>
      </c>
      <c r="H45" s="75">
        <v>43854</v>
      </c>
      <c r="I45" s="76" t="s">
        <v>21</v>
      </c>
    </row>
    <row r="46" spans="1:9" ht="15.75" customHeight="1" x14ac:dyDescent="0.25">
      <c r="A46" s="72" t="s">
        <v>183</v>
      </c>
      <c r="B46" s="97" t="s">
        <v>211</v>
      </c>
      <c r="C46" s="72" t="s">
        <v>54</v>
      </c>
      <c r="D46" s="72" t="s">
        <v>141</v>
      </c>
      <c r="E46" s="72">
        <v>2019</v>
      </c>
      <c r="F46" s="72" t="s">
        <v>24</v>
      </c>
      <c r="G46" s="219" t="s">
        <v>171</v>
      </c>
      <c r="H46" s="75">
        <v>43854</v>
      </c>
      <c r="I46" s="76" t="s">
        <v>21</v>
      </c>
    </row>
    <row r="47" spans="1:9" ht="15.75" customHeight="1" x14ac:dyDescent="0.25">
      <c r="A47" s="86" t="s">
        <v>193</v>
      </c>
      <c r="B47" s="84" t="s">
        <v>185</v>
      </c>
      <c r="C47" s="87" t="s">
        <v>194</v>
      </c>
      <c r="D47" s="84" t="s">
        <v>190</v>
      </c>
      <c r="E47" s="84">
        <v>2019</v>
      </c>
      <c r="F47" s="84" t="s">
        <v>20</v>
      </c>
      <c r="G47" s="222">
        <v>1277</v>
      </c>
      <c r="H47" s="85">
        <v>43861</v>
      </c>
      <c r="I47" s="88" t="s">
        <v>21</v>
      </c>
    </row>
    <row r="48" spans="1:9" ht="15.75" customHeight="1" x14ac:dyDescent="0.25">
      <c r="A48" s="86" t="s">
        <v>195</v>
      </c>
      <c r="B48" s="84" t="s">
        <v>185</v>
      </c>
      <c r="C48" s="87" t="s">
        <v>194</v>
      </c>
      <c r="D48" s="84" t="s">
        <v>190</v>
      </c>
      <c r="E48" s="84">
        <v>2019</v>
      </c>
      <c r="F48" s="84" t="s">
        <v>24</v>
      </c>
      <c r="G48" s="222">
        <v>119</v>
      </c>
      <c r="H48" s="85">
        <v>43861</v>
      </c>
      <c r="I48" s="88" t="s">
        <v>21</v>
      </c>
    </row>
    <row r="49" spans="1:9" ht="15.75" customHeight="1" x14ac:dyDescent="0.25">
      <c r="A49" s="86" t="s">
        <v>196</v>
      </c>
      <c r="B49" s="84" t="s">
        <v>185</v>
      </c>
      <c r="C49" s="87" t="s">
        <v>194</v>
      </c>
      <c r="D49" s="84" t="s">
        <v>190</v>
      </c>
      <c r="E49" s="84">
        <v>2019</v>
      </c>
      <c r="F49" s="84" t="s">
        <v>26</v>
      </c>
      <c r="G49" s="223">
        <v>9223</v>
      </c>
      <c r="H49" s="85">
        <v>43861</v>
      </c>
      <c r="I49" s="88" t="s">
        <v>21</v>
      </c>
    </row>
    <row r="50" spans="1:9" ht="15.75" customHeight="1" x14ac:dyDescent="0.25">
      <c r="A50" s="103" t="s">
        <v>1005</v>
      </c>
      <c r="B50" s="99" t="s">
        <v>213</v>
      </c>
      <c r="C50" s="103" t="s">
        <v>208</v>
      </c>
      <c r="D50" s="99" t="s">
        <v>202</v>
      </c>
      <c r="E50" s="99">
        <v>2019</v>
      </c>
      <c r="F50" s="99" t="s">
        <v>20</v>
      </c>
      <c r="G50" s="224">
        <v>1</v>
      </c>
      <c r="H50" s="104">
        <v>43879</v>
      </c>
      <c r="I50" s="105" t="s">
        <v>21</v>
      </c>
    </row>
    <row r="51" spans="1:9" ht="15.75" customHeight="1" x14ac:dyDescent="0.25">
      <c r="A51" s="103" t="s">
        <v>1006</v>
      </c>
      <c r="B51" s="99" t="s">
        <v>213</v>
      </c>
      <c r="C51" s="103" t="s">
        <v>208</v>
      </c>
      <c r="D51" s="99" t="s">
        <v>202</v>
      </c>
      <c r="E51" s="99">
        <v>2019</v>
      </c>
      <c r="F51" s="99" t="s">
        <v>24</v>
      </c>
      <c r="G51" s="224">
        <v>1</v>
      </c>
      <c r="H51" s="104">
        <v>43879</v>
      </c>
      <c r="I51" s="105" t="s">
        <v>21</v>
      </c>
    </row>
    <row r="52" spans="1:9" ht="15.75" customHeight="1" x14ac:dyDescent="0.25">
      <c r="A52" s="101" t="s">
        <v>1007</v>
      </c>
      <c r="B52" s="98" t="s">
        <v>214</v>
      </c>
      <c r="C52" s="101" t="s">
        <v>209</v>
      </c>
      <c r="D52" s="98" t="s">
        <v>202</v>
      </c>
      <c r="E52" s="98">
        <v>2019</v>
      </c>
      <c r="F52" s="98" t="s">
        <v>20</v>
      </c>
      <c r="G52" s="225">
        <v>9</v>
      </c>
      <c r="H52" s="100">
        <v>43879</v>
      </c>
      <c r="I52" s="102" t="s">
        <v>21</v>
      </c>
    </row>
    <row r="53" spans="1:9" ht="15.75" customHeight="1" x14ac:dyDescent="0.25">
      <c r="A53" s="101" t="s">
        <v>1008</v>
      </c>
      <c r="B53" s="98" t="s">
        <v>214</v>
      </c>
      <c r="C53" s="101" t="s">
        <v>209</v>
      </c>
      <c r="D53" s="98" t="s">
        <v>202</v>
      </c>
      <c r="E53" s="98">
        <v>2019</v>
      </c>
      <c r="F53" s="98" t="s">
        <v>24</v>
      </c>
      <c r="G53" s="225">
        <v>1</v>
      </c>
      <c r="H53" s="100">
        <v>43879</v>
      </c>
      <c r="I53" s="102" t="s">
        <v>21</v>
      </c>
    </row>
    <row r="54" spans="1:9" ht="15.75" customHeight="1" x14ac:dyDescent="0.25">
      <c r="A54" s="111" t="s">
        <v>1009</v>
      </c>
      <c r="B54" s="107" t="s">
        <v>215</v>
      </c>
      <c r="C54" s="111" t="s">
        <v>216</v>
      </c>
      <c r="D54" s="107" t="s">
        <v>217</v>
      </c>
      <c r="E54" s="107">
        <v>2019</v>
      </c>
      <c r="F54" s="107" t="s">
        <v>20</v>
      </c>
      <c r="G54" s="116">
        <v>1</v>
      </c>
      <c r="H54" s="112">
        <v>43880</v>
      </c>
      <c r="I54" s="113" t="s">
        <v>21</v>
      </c>
    </row>
    <row r="55" spans="1:9" ht="15.75" customHeight="1" x14ac:dyDescent="0.25">
      <c r="A55" s="114" t="s">
        <v>218</v>
      </c>
      <c r="B55" s="107" t="s">
        <v>215</v>
      </c>
      <c r="C55" s="111" t="s">
        <v>216</v>
      </c>
      <c r="D55" s="107" t="s">
        <v>217</v>
      </c>
      <c r="E55" s="107">
        <v>2019</v>
      </c>
      <c r="F55" s="107" t="s">
        <v>24</v>
      </c>
      <c r="G55" s="116" t="s">
        <v>171</v>
      </c>
      <c r="H55" s="112">
        <v>43880</v>
      </c>
      <c r="I55" s="113" t="s">
        <v>21</v>
      </c>
    </row>
    <row r="56" spans="1:9" ht="15.75" customHeight="1" x14ac:dyDescent="0.25">
      <c r="A56" s="109" t="s">
        <v>1010</v>
      </c>
      <c r="B56" s="106" t="s">
        <v>215</v>
      </c>
      <c r="C56" s="109" t="s">
        <v>216</v>
      </c>
      <c r="D56" s="106" t="s">
        <v>219</v>
      </c>
      <c r="E56" s="106">
        <v>2019</v>
      </c>
      <c r="F56" s="106" t="s">
        <v>20</v>
      </c>
      <c r="G56" s="115">
        <v>6</v>
      </c>
      <c r="H56" s="108">
        <v>43880</v>
      </c>
      <c r="I56" s="110" t="s">
        <v>21</v>
      </c>
    </row>
    <row r="57" spans="1:9" ht="15.75" customHeight="1" x14ac:dyDescent="0.25">
      <c r="A57" s="109" t="s">
        <v>1011</v>
      </c>
      <c r="B57" s="106" t="s">
        <v>215</v>
      </c>
      <c r="C57" s="109" t="s">
        <v>216</v>
      </c>
      <c r="D57" s="106" t="s">
        <v>219</v>
      </c>
      <c r="E57" s="106">
        <v>2019</v>
      </c>
      <c r="F57" s="106" t="s">
        <v>24</v>
      </c>
      <c r="G57" s="115">
        <v>1</v>
      </c>
      <c r="H57" s="108">
        <v>43880</v>
      </c>
      <c r="I57" s="110" t="s">
        <v>21</v>
      </c>
    </row>
    <row r="58" spans="1:9" ht="15.75" customHeight="1" x14ac:dyDescent="0.25">
      <c r="A58" s="126" t="s">
        <v>1012</v>
      </c>
      <c r="B58" s="126" t="s">
        <v>729</v>
      </c>
      <c r="C58" s="16" t="s">
        <v>54</v>
      </c>
      <c r="D58" s="126" t="s">
        <v>45</v>
      </c>
      <c r="E58" s="126">
        <v>2019</v>
      </c>
      <c r="F58" s="126" t="s">
        <v>20</v>
      </c>
      <c r="G58" s="129">
        <v>878</v>
      </c>
      <c r="H58" s="17">
        <v>43885</v>
      </c>
      <c r="I58" s="125" t="s">
        <v>21</v>
      </c>
    </row>
    <row r="59" spans="1:9" ht="15.75" customHeight="1" x14ac:dyDescent="0.25">
      <c r="A59" s="126" t="s">
        <v>1013</v>
      </c>
      <c r="B59" s="126" t="s">
        <v>729</v>
      </c>
      <c r="C59" s="16" t="s">
        <v>54</v>
      </c>
      <c r="D59" s="126" t="s">
        <v>45</v>
      </c>
      <c r="E59" s="126">
        <v>2019</v>
      </c>
      <c r="F59" s="126" t="s">
        <v>24</v>
      </c>
      <c r="G59" s="129">
        <v>163</v>
      </c>
      <c r="H59" s="17">
        <v>43885</v>
      </c>
      <c r="I59" s="125" t="s">
        <v>21</v>
      </c>
    </row>
    <row r="60" spans="1:9" ht="15.75" customHeight="1" x14ac:dyDescent="0.25">
      <c r="A60" s="126" t="s">
        <v>1014</v>
      </c>
      <c r="B60" s="126" t="s">
        <v>729</v>
      </c>
      <c r="C60" s="16" t="s">
        <v>54</v>
      </c>
      <c r="D60" s="126" t="s">
        <v>45</v>
      </c>
      <c r="E60" s="126">
        <v>2019</v>
      </c>
      <c r="F60" s="126" t="s">
        <v>26</v>
      </c>
      <c r="G60" s="130">
        <v>37520</v>
      </c>
      <c r="H60" s="17">
        <v>43885</v>
      </c>
      <c r="I60" s="125" t="s">
        <v>21</v>
      </c>
    </row>
    <row r="61" spans="1:9" ht="15.75" customHeight="1" x14ac:dyDescent="0.25">
      <c r="A61" t="s">
        <v>1018</v>
      </c>
      <c r="B61" t="s">
        <v>730</v>
      </c>
      <c r="C61" s="10" t="s">
        <v>54</v>
      </c>
      <c r="D61" t="s">
        <v>49</v>
      </c>
      <c r="E61">
        <v>2019</v>
      </c>
      <c r="F61" t="s">
        <v>20</v>
      </c>
      <c r="G61" s="132">
        <v>728</v>
      </c>
      <c r="H61" s="2">
        <v>43885</v>
      </c>
      <c r="I61" s="127" t="s">
        <v>21</v>
      </c>
    </row>
    <row r="62" spans="1:9" ht="15.75" customHeight="1" x14ac:dyDescent="0.25">
      <c r="A62" t="s">
        <v>1019</v>
      </c>
      <c r="B62" t="s">
        <v>730</v>
      </c>
      <c r="C62" s="10" t="s">
        <v>54</v>
      </c>
      <c r="D62" t="s">
        <v>49</v>
      </c>
      <c r="E62">
        <v>2019</v>
      </c>
      <c r="F62" t="s">
        <v>24</v>
      </c>
      <c r="G62" s="132">
        <v>137</v>
      </c>
      <c r="H62" s="2">
        <v>43885</v>
      </c>
      <c r="I62" s="127" t="s">
        <v>21</v>
      </c>
    </row>
    <row r="63" spans="1:9" ht="15.75" customHeight="1" x14ac:dyDescent="0.25">
      <c r="A63" t="s">
        <v>1020</v>
      </c>
      <c r="B63" t="s">
        <v>730</v>
      </c>
      <c r="C63" s="10" t="s">
        <v>54</v>
      </c>
      <c r="D63" t="s">
        <v>49</v>
      </c>
      <c r="E63">
        <v>2019</v>
      </c>
      <c r="F63" t="s">
        <v>26</v>
      </c>
      <c r="G63" s="131">
        <v>20938</v>
      </c>
      <c r="H63" s="2">
        <v>43885</v>
      </c>
      <c r="I63" s="127" t="s">
        <v>21</v>
      </c>
    </row>
    <row r="64" spans="1:9" ht="15.75" customHeight="1" x14ac:dyDescent="0.25">
      <c r="A64" s="126" t="s">
        <v>1021</v>
      </c>
      <c r="B64" s="126" t="s">
        <v>731</v>
      </c>
      <c r="C64" s="16" t="s">
        <v>54</v>
      </c>
      <c r="D64" s="126" t="s">
        <v>58</v>
      </c>
      <c r="E64" s="126">
        <v>2019</v>
      </c>
      <c r="F64" s="126" t="s">
        <v>20</v>
      </c>
      <c r="G64" s="129">
        <v>81</v>
      </c>
      <c r="H64" s="17">
        <v>43885</v>
      </c>
      <c r="I64" s="125" t="s">
        <v>21</v>
      </c>
    </row>
    <row r="65" spans="1:9" ht="15.75" customHeight="1" x14ac:dyDescent="0.25">
      <c r="A65" s="126" t="s">
        <v>1022</v>
      </c>
      <c r="B65" s="126" t="s">
        <v>731</v>
      </c>
      <c r="C65" s="16" t="s">
        <v>54</v>
      </c>
      <c r="D65" s="126" t="s">
        <v>58</v>
      </c>
      <c r="E65" s="126">
        <v>2019</v>
      </c>
      <c r="F65" s="126" t="s">
        <v>24</v>
      </c>
      <c r="G65" s="129">
        <v>25</v>
      </c>
      <c r="H65" s="17">
        <v>43885</v>
      </c>
      <c r="I65" s="125" t="s">
        <v>21</v>
      </c>
    </row>
    <row r="66" spans="1:9" ht="15.75" customHeight="1" x14ac:dyDescent="0.25">
      <c r="A66" s="126" t="s">
        <v>1023</v>
      </c>
      <c r="B66" s="126" t="s">
        <v>731</v>
      </c>
      <c r="C66" s="16" t="s">
        <v>54</v>
      </c>
      <c r="D66" s="126" t="s">
        <v>58</v>
      </c>
      <c r="E66" s="126">
        <v>2019</v>
      </c>
      <c r="F66" s="126" t="s">
        <v>26</v>
      </c>
      <c r="G66" s="130">
        <v>4049</v>
      </c>
      <c r="H66" s="17">
        <v>43885</v>
      </c>
      <c r="I66" s="125" t="s">
        <v>21</v>
      </c>
    </row>
    <row r="67" spans="1:9" ht="15.75" customHeight="1" x14ac:dyDescent="0.25">
      <c r="A67" t="s">
        <v>1024</v>
      </c>
      <c r="B67" t="s">
        <v>732</v>
      </c>
      <c r="C67" s="10" t="s">
        <v>54</v>
      </c>
      <c r="D67" t="s">
        <v>32</v>
      </c>
      <c r="E67">
        <v>2019</v>
      </c>
      <c r="F67" t="s">
        <v>20</v>
      </c>
      <c r="G67" s="131">
        <v>2056</v>
      </c>
      <c r="H67" s="2">
        <v>43885</v>
      </c>
      <c r="I67" s="127" t="s">
        <v>21</v>
      </c>
    </row>
    <row r="68" spans="1:9" ht="15.75" customHeight="1" x14ac:dyDescent="0.25">
      <c r="A68" t="s">
        <v>1025</v>
      </c>
      <c r="B68" t="s">
        <v>732</v>
      </c>
      <c r="C68" s="10" t="s">
        <v>54</v>
      </c>
      <c r="D68" t="s">
        <v>32</v>
      </c>
      <c r="E68">
        <v>2019</v>
      </c>
      <c r="F68" t="s">
        <v>24</v>
      </c>
      <c r="G68" s="132">
        <v>354</v>
      </c>
      <c r="H68" s="2">
        <v>43885</v>
      </c>
      <c r="I68" s="127" t="s">
        <v>21</v>
      </c>
    </row>
    <row r="69" spans="1:9" ht="15.75" customHeight="1" x14ac:dyDescent="0.25">
      <c r="A69" t="s">
        <v>1026</v>
      </c>
      <c r="B69" t="s">
        <v>732</v>
      </c>
      <c r="C69" s="10" t="s">
        <v>54</v>
      </c>
      <c r="D69" t="s">
        <v>32</v>
      </c>
      <c r="E69">
        <v>2019</v>
      </c>
      <c r="F69" t="s">
        <v>26</v>
      </c>
      <c r="G69" s="131">
        <v>49246</v>
      </c>
      <c r="H69" s="2">
        <v>43885</v>
      </c>
      <c r="I69" s="127" t="s">
        <v>21</v>
      </c>
    </row>
    <row r="70" spans="1:9" ht="15.75" customHeight="1" x14ac:dyDescent="0.25">
      <c r="A70" s="126" t="s">
        <v>1027</v>
      </c>
      <c r="B70" s="126" t="s">
        <v>733</v>
      </c>
      <c r="C70" s="16" t="s">
        <v>54</v>
      </c>
      <c r="D70" s="126" t="s">
        <v>61</v>
      </c>
      <c r="E70" s="126">
        <v>2019</v>
      </c>
      <c r="F70" s="126" t="s">
        <v>20</v>
      </c>
      <c r="G70" s="129">
        <v>118</v>
      </c>
      <c r="H70" s="17">
        <v>43885</v>
      </c>
      <c r="I70" s="125" t="s">
        <v>21</v>
      </c>
    </row>
    <row r="71" spans="1:9" ht="15.75" customHeight="1" x14ac:dyDescent="0.25">
      <c r="A71" s="126" t="s">
        <v>1028</v>
      </c>
      <c r="B71" s="126" t="s">
        <v>733</v>
      </c>
      <c r="C71" s="16" t="s">
        <v>54</v>
      </c>
      <c r="D71" s="126" t="s">
        <v>61</v>
      </c>
      <c r="E71" s="126">
        <v>2019</v>
      </c>
      <c r="F71" s="126" t="s">
        <v>24</v>
      </c>
      <c r="G71" s="129">
        <v>43</v>
      </c>
      <c r="H71" s="17">
        <v>43885</v>
      </c>
      <c r="I71" s="125" t="s">
        <v>21</v>
      </c>
    </row>
    <row r="72" spans="1:9" ht="15.75" customHeight="1" x14ac:dyDescent="0.25">
      <c r="A72" s="126" t="s">
        <v>1029</v>
      </c>
      <c r="B72" s="126" t="s">
        <v>733</v>
      </c>
      <c r="C72" s="16" t="s">
        <v>54</v>
      </c>
      <c r="D72" s="126" t="s">
        <v>61</v>
      </c>
      <c r="E72" s="126">
        <v>2019</v>
      </c>
      <c r="F72" s="126" t="s">
        <v>26</v>
      </c>
      <c r="G72" s="129">
        <v>6578</v>
      </c>
      <c r="H72" s="17">
        <v>43885</v>
      </c>
      <c r="I72" s="125" t="s">
        <v>21</v>
      </c>
    </row>
    <row r="73" spans="1:9" ht="15.75" customHeight="1" x14ac:dyDescent="0.25">
      <c r="A73" t="s">
        <v>1030</v>
      </c>
      <c r="B73" t="s">
        <v>734</v>
      </c>
      <c r="C73" s="10" t="s">
        <v>54</v>
      </c>
      <c r="D73" t="s">
        <v>61</v>
      </c>
      <c r="E73">
        <v>2019</v>
      </c>
      <c r="F73" t="s">
        <v>20</v>
      </c>
      <c r="G73" s="131">
        <v>1126</v>
      </c>
      <c r="H73" s="2">
        <v>43885</v>
      </c>
      <c r="I73" s="127" t="s">
        <v>21</v>
      </c>
    </row>
    <row r="74" spans="1:9" ht="15.75" customHeight="1" x14ac:dyDescent="0.25">
      <c r="A74" t="s">
        <v>1031</v>
      </c>
      <c r="B74" t="s">
        <v>734</v>
      </c>
      <c r="C74" s="10" t="s">
        <v>54</v>
      </c>
      <c r="D74" t="s">
        <v>61</v>
      </c>
      <c r="E74">
        <v>2019</v>
      </c>
      <c r="F74" t="s">
        <v>24</v>
      </c>
      <c r="G74" s="132">
        <v>93</v>
      </c>
      <c r="H74" s="2">
        <v>43885</v>
      </c>
      <c r="I74" s="127" t="s">
        <v>21</v>
      </c>
    </row>
    <row r="75" spans="1:9" ht="15.75" customHeight="1" x14ac:dyDescent="0.25">
      <c r="A75" t="s">
        <v>1032</v>
      </c>
      <c r="B75" t="s">
        <v>734</v>
      </c>
      <c r="C75" s="10" t="s">
        <v>54</v>
      </c>
      <c r="D75" t="s">
        <v>61</v>
      </c>
      <c r="E75">
        <v>2019</v>
      </c>
      <c r="F75" t="s">
        <v>26</v>
      </c>
      <c r="G75" s="131">
        <v>25155</v>
      </c>
      <c r="H75" s="2">
        <v>43885</v>
      </c>
      <c r="I75" s="127" t="s">
        <v>21</v>
      </c>
    </row>
    <row r="76" spans="1:9" ht="15.75" customHeight="1" x14ac:dyDescent="0.25">
      <c r="A76" s="126" t="s">
        <v>264</v>
      </c>
      <c r="B76" s="126" t="s">
        <v>247</v>
      </c>
      <c r="C76" s="126" t="s">
        <v>209</v>
      </c>
      <c r="D76" s="126" t="s">
        <v>202</v>
      </c>
      <c r="E76" s="126">
        <v>2019</v>
      </c>
      <c r="F76" s="126" t="s">
        <v>20</v>
      </c>
      <c r="G76" s="129" t="s">
        <v>171</v>
      </c>
      <c r="H76" s="17">
        <v>43885</v>
      </c>
      <c r="I76" s="125" t="s">
        <v>21</v>
      </c>
    </row>
    <row r="77" spans="1:9" ht="15.75" customHeight="1" x14ac:dyDescent="0.25">
      <c r="A77" t="s">
        <v>264</v>
      </c>
      <c r="B77" t="s">
        <v>252</v>
      </c>
      <c r="C77" s="10" t="s">
        <v>209</v>
      </c>
      <c r="D77" t="s">
        <v>202</v>
      </c>
      <c r="E77">
        <v>2019</v>
      </c>
      <c r="F77" t="s">
        <v>20</v>
      </c>
      <c r="G77" s="132" t="s">
        <v>171</v>
      </c>
      <c r="H77" s="2">
        <v>43889</v>
      </c>
      <c r="I77" s="127" t="s">
        <v>21</v>
      </c>
    </row>
    <row r="78" spans="1:9" ht="15.75" customHeight="1" x14ac:dyDescent="0.25">
      <c r="A78" s="126" t="s">
        <v>265</v>
      </c>
      <c r="B78" s="126" t="s">
        <v>255</v>
      </c>
      <c r="C78" s="16" t="s">
        <v>51</v>
      </c>
      <c r="D78" s="126" t="s">
        <v>19</v>
      </c>
      <c r="E78" s="126">
        <v>2019</v>
      </c>
      <c r="F78" s="126" t="s">
        <v>20</v>
      </c>
      <c r="G78" s="129" t="s">
        <v>171</v>
      </c>
      <c r="H78" s="17">
        <v>43889</v>
      </c>
      <c r="I78" s="125" t="s">
        <v>21</v>
      </c>
    </row>
    <row r="79" spans="1:9" ht="15.75" customHeight="1" x14ac:dyDescent="0.25">
      <c r="A79" t="s">
        <v>264</v>
      </c>
      <c r="B79" t="s">
        <v>259</v>
      </c>
      <c r="C79" s="10" t="s">
        <v>209</v>
      </c>
      <c r="D79" t="s">
        <v>202</v>
      </c>
      <c r="E79">
        <v>2019</v>
      </c>
      <c r="F79" t="s">
        <v>20</v>
      </c>
      <c r="G79" s="132" t="s">
        <v>171</v>
      </c>
      <c r="H79" s="2">
        <v>43889</v>
      </c>
      <c r="I79" s="127" t="s">
        <v>21</v>
      </c>
    </row>
    <row r="80" spans="1:9" ht="15.75" customHeight="1" x14ac:dyDescent="0.25">
      <c r="A80" s="126" t="s">
        <v>1035</v>
      </c>
      <c r="B80" s="126" t="s">
        <v>261</v>
      </c>
      <c r="C80" s="16" t="s">
        <v>216</v>
      </c>
      <c r="D80" s="126" t="s">
        <v>262</v>
      </c>
      <c r="E80" s="126">
        <v>2019</v>
      </c>
      <c r="F80" s="126" t="s">
        <v>20</v>
      </c>
      <c r="G80" s="129">
        <v>2</v>
      </c>
      <c r="H80" s="17">
        <v>43889</v>
      </c>
      <c r="I80" s="125" t="s">
        <v>21</v>
      </c>
    </row>
    <row r="81" spans="1:9" ht="15.75" customHeight="1" x14ac:dyDescent="0.25">
      <c r="A81" s="126" t="s">
        <v>266</v>
      </c>
      <c r="B81" s="126" t="s">
        <v>261</v>
      </c>
      <c r="C81" s="16" t="s">
        <v>216</v>
      </c>
      <c r="D81" s="126" t="s">
        <v>262</v>
      </c>
      <c r="E81" s="126">
        <v>2019</v>
      </c>
      <c r="F81" s="126" t="s">
        <v>24</v>
      </c>
      <c r="G81" s="129" t="s">
        <v>171</v>
      </c>
      <c r="H81" s="17">
        <v>43889</v>
      </c>
      <c r="I81" s="125" t="s">
        <v>21</v>
      </c>
    </row>
    <row r="82" spans="1:9" ht="15.75" customHeight="1" x14ac:dyDescent="0.25">
      <c r="A82" t="s">
        <v>278</v>
      </c>
      <c r="B82" t="s">
        <v>268</v>
      </c>
      <c r="C82" s="10" t="s">
        <v>51</v>
      </c>
      <c r="D82" t="s">
        <v>273</v>
      </c>
      <c r="E82">
        <v>2019</v>
      </c>
      <c r="F82" t="s">
        <v>20</v>
      </c>
      <c r="G82" s="132" t="s">
        <v>171</v>
      </c>
      <c r="H82" s="2">
        <v>43889</v>
      </c>
      <c r="I82" s="127" t="s">
        <v>21</v>
      </c>
    </row>
    <row r="83" spans="1:9" ht="15.75" customHeight="1" x14ac:dyDescent="0.25">
      <c r="A83" t="s">
        <v>279</v>
      </c>
      <c r="B83" t="s">
        <v>274</v>
      </c>
      <c r="C83" s="10" t="s">
        <v>51</v>
      </c>
      <c r="D83" t="s">
        <v>273</v>
      </c>
      <c r="E83">
        <v>2019</v>
      </c>
      <c r="F83" t="s">
        <v>24</v>
      </c>
      <c r="G83" s="132" t="s">
        <v>171</v>
      </c>
      <c r="H83" s="2">
        <v>43889</v>
      </c>
      <c r="I83" s="127" t="s">
        <v>21</v>
      </c>
    </row>
    <row r="84" spans="1:9" ht="15.75" customHeight="1" x14ac:dyDescent="0.25">
      <c r="A84" s="126" t="s">
        <v>1077</v>
      </c>
      <c r="B84" s="126" t="s">
        <v>276</v>
      </c>
      <c r="C84" s="16" t="s">
        <v>51</v>
      </c>
      <c r="D84" s="126" t="s">
        <v>273</v>
      </c>
      <c r="E84" s="126">
        <v>2019</v>
      </c>
      <c r="F84" s="126" t="s">
        <v>20</v>
      </c>
      <c r="G84" s="129">
        <v>3</v>
      </c>
      <c r="H84" s="17">
        <v>43889</v>
      </c>
      <c r="I84" s="125" t="s">
        <v>21</v>
      </c>
    </row>
    <row r="85" spans="1:9" ht="15.75" customHeight="1" x14ac:dyDescent="0.25">
      <c r="A85" s="126" t="s">
        <v>1037</v>
      </c>
      <c r="B85" s="126" t="s">
        <v>276</v>
      </c>
      <c r="C85" s="16" t="s">
        <v>51</v>
      </c>
      <c r="D85" s="126" t="s">
        <v>273</v>
      </c>
      <c r="E85" s="126">
        <v>2019</v>
      </c>
      <c r="F85" s="126" t="s">
        <v>24</v>
      </c>
      <c r="G85" s="129">
        <v>1</v>
      </c>
      <c r="H85" s="17">
        <v>43889</v>
      </c>
      <c r="I85" s="125" t="s">
        <v>21</v>
      </c>
    </row>
    <row r="86" spans="1:9" ht="15.75" customHeight="1" x14ac:dyDescent="0.25">
      <c r="A86" s="158" t="s">
        <v>1038</v>
      </c>
      <c r="B86" s="8" t="s">
        <v>280</v>
      </c>
      <c r="C86" s="158" t="s">
        <v>300</v>
      </c>
      <c r="D86" s="8" t="s">
        <v>32</v>
      </c>
      <c r="E86" s="8">
        <v>2019</v>
      </c>
      <c r="F86" s="8" t="s">
        <v>20</v>
      </c>
      <c r="G86" s="159">
        <v>1</v>
      </c>
      <c r="H86" s="160">
        <v>43910</v>
      </c>
      <c r="I86" s="161" t="s">
        <v>21</v>
      </c>
    </row>
    <row r="87" spans="1:9" ht="15.75" customHeight="1" x14ac:dyDescent="0.25">
      <c r="A87" s="158" t="s">
        <v>301</v>
      </c>
      <c r="B87" s="8" t="s">
        <v>280</v>
      </c>
      <c r="C87" s="158" t="s">
        <v>300</v>
      </c>
      <c r="D87" s="8" t="s">
        <v>32</v>
      </c>
      <c r="E87" s="8">
        <v>2019</v>
      </c>
      <c r="F87" s="8" t="s">
        <v>24</v>
      </c>
      <c r="G87" s="159" t="s">
        <v>171</v>
      </c>
      <c r="H87" s="160">
        <v>43910</v>
      </c>
      <c r="I87" s="161" t="s">
        <v>21</v>
      </c>
    </row>
    <row r="88" spans="1:9" ht="15.75" customHeight="1" x14ac:dyDescent="0.25">
      <c r="A88" s="158" t="s">
        <v>1039</v>
      </c>
      <c r="B88" s="8" t="s">
        <v>280</v>
      </c>
      <c r="C88" s="158" t="s">
        <v>300</v>
      </c>
      <c r="D88" s="8" t="s">
        <v>32</v>
      </c>
      <c r="E88" s="8">
        <v>2019</v>
      </c>
      <c r="F88" s="8" t="s">
        <v>26</v>
      </c>
      <c r="G88" s="159">
        <v>16</v>
      </c>
      <c r="H88" s="160">
        <v>43910</v>
      </c>
      <c r="I88" s="161" t="s">
        <v>21</v>
      </c>
    </row>
    <row r="89" spans="1:9" ht="15.75" customHeight="1" x14ac:dyDescent="0.25">
      <c r="A89" s="162" t="s">
        <v>1040</v>
      </c>
      <c r="B89" s="14" t="s">
        <v>281</v>
      </c>
      <c r="C89" s="162" t="s">
        <v>300</v>
      </c>
      <c r="D89" s="14" t="s">
        <v>32</v>
      </c>
      <c r="E89" s="14">
        <v>2019</v>
      </c>
      <c r="F89" s="14" t="s">
        <v>20</v>
      </c>
      <c r="G89" s="163">
        <v>1</v>
      </c>
      <c r="H89" s="164">
        <v>43915</v>
      </c>
      <c r="I89" s="165" t="s">
        <v>21</v>
      </c>
    </row>
    <row r="90" spans="1:9" ht="15.75" customHeight="1" x14ac:dyDescent="0.25">
      <c r="A90" s="162" t="s">
        <v>301</v>
      </c>
      <c r="B90" s="14" t="s">
        <v>281</v>
      </c>
      <c r="C90" s="162" t="s">
        <v>300</v>
      </c>
      <c r="D90" s="14" t="s">
        <v>32</v>
      </c>
      <c r="E90" s="14">
        <v>2019</v>
      </c>
      <c r="F90" s="14" t="s">
        <v>24</v>
      </c>
      <c r="G90" s="163" t="s">
        <v>171</v>
      </c>
      <c r="H90" s="164">
        <v>43915</v>
      </c>
      <c r="I90" s="165" t="s">
        <v>21</v>
      </c>
    </row>
    <row r="91" spans="1:9" ht="15.75" customHeight="1" x14ac:dyDescent="0.25">
      <c r="A91" s="162" t="s">
        <v>1041</v>
      </c>
      <c r="B91" s="14" t="s">
        <v>281</v>
      </c>
      <c r="C91" s="162" t="s">
        <v>300</v>
      </c>
      <c r="D91" s="14" t="s">
        <v>32</v>
      </c>
      <c r="E91" s="14">
        <v>2019</v>
      </c>
      <c r="F91" s="14" t="s">
        <v>26</v>
      </c>
      <c r="G91" s="163">
        <v>93</v>
      </c>
      <c r="H91" s="164">
        <v>43915</v>
      </c>
      <c r="I91" s="165" t="s">
        <v>21</v>
      </c>
    </row>
    <row r="92" spans="1:9" ht="15.75" customHeight="1" x14ac:dyDescent="0.25">
      <c r="A92" s="158" t="s">
        <v>1042</v>
      </c>
      <c r="B92" s="8" t="s">
        <v>282</v>
      </c>
      <c r="C92" s="158" t="s">
        <v>300</v>
      </c>
      <c r="D92" s="8" t="s">
        <v>32</v>
      </c>
      <c r="E92" s="8">
        <v>2019</v>
      </c>
      <c r="F92" s="8" t="s">
        <v>20</v>
      </c>
      <c r="G92" s="159">
        <v>29</v>
      </c>
      <c r="H92" s="160">
        <v>43921</v>
      </c>
      <c r="I92" s="161" t="s">
        <v>21</v>
      </c>
    </row>
    <row r="93" spans="1:9" ht="15.75" customHeight="1" x14ac:dyDescent="0.25">
      <c r="A93" s="158" t="s">
        <v>1043</v>
      </c>
      <c r="B93" s="8" t="s">
        <v>282</v>
      </c>
      <c r="C93" s="158" t="s">
        <v>300</v>
      </c>
      <c r="D93" s="8" t="s">
        <v>32</v>
      </c>
      <c r="E93" s="8">
        <v>2019</v>
      </c>
      <c r="F93" s="8" t="s">
        <v>24</v>
      </c>
      <c r="G93" s="159">
        <v>7</v>
      </c>
      <c r="H93" s="160">
        <v>43921</v>
      </c>
      <c r="I93" s="161" t="s">
        <v>21</v>
      </c>
    </row>
    <row r="94" spans="1:9" ht="15.75" customHeight="1" x14ac:dyDescent="0.25">
      <c r="A94" s="158" t="s">
        <v>1044</v>
      </c>
      <c r="B94" s="8" t="s">
        <v>282</v>
      </c>
      <c r="C94" s="158" t="s">
        <v>300</v>
      </c>
      <c r="D94" s="8" t="s">
        <v>32</v>
      </c>
      <c r="E94" s="8">
        <v>2019</v>
      </c>
      <c r="F94" s="8" t="s">
        <v>26</v>
      </c>
      <c r="G94" s="159">
        <v>3214</v>
      </c>
      <c r="H94" s="160">
        <v>43921</v>
      </c>
      <c r="I94" s="161" t="s">
        <v>21</v>
      </c>
    </row>
    <row r="95" spans="1:9" ht="15.75" customHeight="1" x14ac:dyDescent="0.25">
      <c r="A95" s="162" t="s">
        <v>1045</v>
      </c>
      <c r="B95" s="14" t="s">
        <v>129</v>
      </c>
      <c r="C95" s="162" t="s">
        <v>53</v>
      </c>
      <c r="D95" s="14" t="s">
        <v>134</v>
      </c>
      <c r="E95" s="14">
        <v>2019</v>
      </c>
      <c r="F95" s="14" t="s">
        <v>20</v>
      </c>
      <c r="G95" s="163">
        <v>10</v>
      </c>
      <c r="H95" s="164">
        <v>43928</v>
      </c>
      <c r="I95" s="165" t="s">
        <v>21</v>
      </c>
    </row>
    <row r="96" spans="1:9" ht="15.75" customHeight="1" x14ac:dyDescent="0.25">
      <c r="A96" s="162" t="s">
        <v>1046</v>
      </c>
      <c r="B96" s="14" t="s">
        <v>129</v>
      </c>
      <c r="C96" s="162" t="s">
        <v>53</v>
      </c>
      <c r="D96" s="14" t="s">
        <v>134</v>
      </c>
      <c r="E96" s="14">
        <v>2019</v>
      </c>
      <c r="F96" s="14" t="s">
        <v>24</v>
      </c>
      <c r="G96" s="163">
        <v>2</v>
      </c>
      <c r="H96" s="164">
        <v>43928</v>
      </c>
      <c r="I96" s="165" t="s">
        <v>21</v>
      </c>
    </row>
    <row r="97" spans="1:9" ht="15.75" customHeight="1" x14ac:dyDescent="0.25">
      <c r="A97" s="162" t="s">
        <v>1047</v>
      </c>
      <c r="B97" s="14" t="s">
        <v>129</v>
      </c>
      <c r="C97" s="162" t="s">
        <v>53</v>
      </c>
      <c r="D97" s="14" t="s">
        <v>134</v>
      </c>
      <c r="E97" s="14">
        <v>2019</v>
      </c>
      <c r="F97" s="14" t="s">
        <v>26</v>
      </c>
      <c r="G97" s="163">
        <v>1126</v>
      </c>
      <c r="H97" s="164">
        <v>43928</v>
      </c>
      <c r="I97" s="165" t="s">
        <v>21</v>
      </c>
    </row>
    <row r="98" spans="1:9" ht="15.75" customHeight="1" x14ac:dyDescent="0.25">
      <c r="A98" s="158" t="s">
        <v>1048</v>
      </c>
      <c r="B98" s="8" t="s">
        <v>287</v>
      </c>
      <c r="C98" s="158" t="s">
        <v>51</v>
      </c>
      <c r="D98" s="8" t="s">
        <v>291</v>
      </c>
      <c r="E98" s="8">
        <v>2019</v>
      </c>
      <c r="F98" s="8" t="s">
        <v>20</v>
      </c>
      <c r="G98" s="159">
        <v>3</v>
      </c>
      <c r="H98" s="160">
        <v>43938</v>
      </c>
      <c r="I98" s="161" t="s">
        <v>21</v>
      </c>
    </row>
    <row r="99" spans="1:9" ht="15.75" customHeight="1" x14ac:dyDescent="0.25">
      <c r="A99" s="158" t="s">
        <v>302</v>
      </c>
      <c r="B99" s="8" t="s">
        <v>287</v>
      </c>
      <c r="C99" s="158" t="s">
        <v>51</v>
      </c>
      <c r="D99" s="8" t="s">
        <v>291</v>
      </c>
      <c r="E99" s="8">
        <v>2019</v>
      </c>
      <c r="F99" s="8" t="s">
        <v>24</v>
      </c>
      <c r="G99" s="159">
        <v>0</v>
      </c>
      <c r="H99" s="160">
        <v>43938</v>
      </c>
      <c r="I99" s="161" t="s">
        <v>21</v>
      </c>
    </row>
    <row r="100" spans="1:9" ht="15.75" customHeight="1" x14ac:dyDescent="0.25">
      <c r="A100" s="162" t="s">
        <v>1049</v>
      </c>
      <c r="B100" s="14" t="s">
        <v>33</v>
      </c>
      <c r="C100" s="162" t="s">
        <v>53</v>
      </c>
      <c r="D100" s="14" t="s">
        <v>38</v>
      </c>
      <c r="E100" s="14">
        <v>2019</v>
      </c>
      <c r="F100" s="14" t="s">
        <v>20</v>
      </c>
      <c r="G100" s="163">
        <v>459</v>
      </c>
      <c r="H100" s="164">
        <v>43938</v>
      </c>
      <c r="I100" s="165" t="s">
        <v>21</v>
      </c>
    </row>
    <row r="101" spans="1:9" ht="15.75" customHeight="1" x14ac:dyDescent="0.25">
      <c r="A101" s="162" t="s">
        <v>1050</v>
      </c>
      <c r="B101" s="14" t="s">
        <v>33</v>
      </c>
      <c r="C101" s="162" t="s">
        <v>53</v>
      </c>
      <c r="D101" s="14" t="s">
        <v>38</v>
      </c>
      <c r="E101" s="14">
        <v>2019</v>
      </c>
      <c r="F101" s="14" t="s">
        <v>24</v>
      </c>
      <c r="G101" s="163">
        <v>65</v>
      </c>
      <c r="H101" s="164">
        <v>43938</v>
      </c>
      <c r="I101" s="165" t="s">
        <v>21</v>
      </c>
    </row>
    <row r="102" spans="1:9" ht="15.75" customHeight="1" x14ac:dyDescent="0.25">
      <c r="A102" s="162" t="s">
        <v>1051</v>
      </c>
      <c r="B102" s="13" t="s">
        <v>33</v>
      </c>
      <c r="C102" s="162" t="s">
        <v>53</v>
      </c>
      <c r="D102" s="14" t="s">
        <v>38</v>
      </c>
      <c r="E102" s="14">
        <v>2019</v>
      </c>
      <c r="F102" s="14" t="s">
        <v>26</v>
      </c>
      <c r="G102" s="163">
        <v>8115</v>
      </c>
      <c r="H102" s="164">
        <v>43938</v>
      </c>
      <c r="I102" s="165" t="s">
        <v>21</v>
      </c>
    </row>
    <row r="103" spans="1:9" ht="15.75" customHeight="1" x14ac:dyDescent="0.25">
      <c r="A103" s="10" t="s">
        <v>1052</v>
      </c>
      <c r="B103" t="s">
        <v>287</v>
      </c>
      <c r="C103" s="10" t="s">
        <v>51</v>
      </c>
      <c r="D103" t="s">
        <v>363</v>
      </c>
      <c r="E103">
        <v>2019</v>
      </c>
      <c r="F103" t="s">
        <v>20</v>
      </c>
      <c r="G103" s="132">
        <v>3</v>
      </c>
      <c r="H103" s="2">
        <v>43984</v>
      </c>
      <c r="I103" s="127" t="s">
        <v>21</v>
      </c>
    </row>
    <row r="104" spans="1:9" ht="15.75" customHeight="1" x14ac:dyDescent="0.25">
      <c r="A104" s="10" t="s">
        <v>303</v>
      </c>
      <c r="B104" t="s">
        <v>287</v>
      </c>
      <c r="C104" s="10" t="s">
        <v>51</v>
      </c>
      <c r="D104" t="s">
        <v>363</v>
      </c>
      <c r="E104">
        <v>2019</v>
      </c>
      <c r="F104" t="s">
        <v>24</v>
      </c>
      <c r="G104" s="166" t="s">
        <v>171</v>
      </c>
      <c r="H104" s="2">
        <v>43984</v>
      </c>
      <c r="I104" s="127" t="s">
        <v>21</v>
      </c>
    </row>
    <row r="105" spans="1:9" ht="15.75" customHeight="1" x14ac:dyDescent="0.25">
      <c r="A105" s="126" t="s">
        <v>334</v>
      </c>
      <c r="B105" s="126" t="s">
        <v>326</v>
      </c>
      <c r="C105" s="126" t="s">
        <v>335</v>
      </c>
      <c r="D105" s="126" t="s">
        <v>325</v>
      </c>
      <c r="E105" s="126">
        <v>2019</v>
      </c>
      <c r="F105" s="126" t="s">
        <v>20</v>
      </c>
      <c r="G105" s="129">
        <v>1</v>
      </c>
      <c r="H105" s="17">
        <v>44055</v>
      </c>
      <c r="I105" s="125" t="s">
        <v>21</v>
      </c>
    </row>
    <row r="106" spans="1:9" ht="15.75" customHeight="1" x14ac:dyDescent="0.25">
      <c r="A106" s="126" t="s">
        <v>336</v>
      </c>
      <c r="B106" s="126" t="s">
        <v>326</v>
      </c>
      <c r="C106" s="126" t="s">
        <v>335</v>
      </c>
      <c r="D106" s="126" t="s">
        <v>325</v>
      </c>
      <c r="E106" s="126">
        <v>2019</v>
      </c>
      <c r="F106" s="126" t="s">
        <v>24</v>
      </c>
      <c r="G106" s="129" t="s">
        <v>171</v>
      </c>
      <c r="H106" s="17">
        <v>44055</v>
      </c>
      <c r="I106" s="125" t="s">
        <v>21</v>
      </c>
    </row>
    <row r="107" spans="1:9" ht="15.75" customHeight="1" x14ac:dyDescent="0.25">
      <c r="A107" t="s">
        <v>1053</v>
      </c>
      <c r="B107" t="s">
        <v>702</v>
      </c>
      <c r="C107" t="s">
        <v>194</v>
      </c>
      <c r="D107" t="s">
        <v>190</v>
      </c>
      <c r="E107">
        <v>2019</v>
      </c>
      <c r="F107" t="s">
        <v>20</v>
      </c>
      <c r="G107" s="132">
        <v>101</v>
      </c>
      <c r="H107" s="2">
        <v>44063</v>
      </c>
      <c r="I107" s="127" t="s">
        <v>21</v>
      </c>
    </row>
    <row r="108" spans="1:9" ht="15.75" customHeight="1" x14ac:dyDescent="0.25">
      <c r="A108" s="8" t="s">
        <v>1054</v>
      </c>
      <c r="B108" t="s">
        <v>702</v>
      </c>
      <c r="C108" t="s">
        <v>194</v>
      </c>
      <c r="D108" t="s">
        <v>190</v>
      </c>
      <c r="E108">
        <v>2019</v>
      </c>
      <c r="F108" t="s">
        <v>24</v>
      </c>
      <c r="G108" s="132">
        <v>12</v>
      </c>
      <c r="H108" s="2">
        <v>44063</v>
      </c>
      <c r="I108" s="127" t="s">
        <v>21</v>
      </c>
    </row>
    <row r="109" spans="1:9" ht="15.75" customHeight="1" x14ac:dyDescent="0.25">
      <c r="A109" s="8" t="s">
        <v>1055</v>
      </c>
      <c r="B109" t="s">
        <v>702</v>
      </c>
      <c r="C109" t="s">
        <v>194</v>
      </c>
      <c r="D109" t="s">
        <v>190</v>
      </c>
      <c r="E109">
        <v>2019</v>
      </c>
      <c r="F109" t="s">
        <v>26</v>
      </c>
      <c r="G109" s="132">
        <v>2304</v>
      </c>
      <c r="H109" s="2">
        <v>44063</v>
      </c>
      <c r="I109" s="127" t="s">
        <v>21</v>
      </c>
    </row>
    <row r="110" spans="1:9" ht="15.75" customHeight="1" x14ac:dyDescent="0.25">
      <c r="A110" s="126" t="s">
        <v>1056</v>
      </c>
      <c r="B110" s="126" t="s">
        <v>703</v>
      </c>
      <c r="C110" s="126" t="s">
        <v>54</v>
      </c>
      <c r="D110" s="126" t="s">
        <v>61</v>
      </c>
      <c r="E110" s="126">
        <v>2019</v>
      </c>
      <c r="F110" s="126" t="s">
        <v>20</v>
      </c>
      <c r="G110" s="129">
        <v>527</v>
      </c>
      <c r="H110" s="17">
        <v>44063</v>
      </c>
      <c r="I110" s="125" t="s">
        <v>21</v>
      </c>
    </row>
    <row r="111" spans="1:9" ht="15.75" customHeight="1" x14ac:dyDescent="0.25">
      <c r="A111" s="126" t="s">
        <v>1057</v>
      </c>
      <c r="B111" s="126" t="s">
        <v>703</v>
      </c>
      <c r="C111" s="126" t="s">
        <v>54</v>
      </c>
      <c r="D111" s="126" t="s">
        <v>61</v>
      </c>
      <c r="E111" s="126">
        <v>2019</v>
      </c>
      <c r="F111" s="126" t="s">
        <v>24</v>
      </c>
      <c r="G111" s="129">
        <v>175</v>
      </c>
      <c r="H111" s="17">
        <v>44063</v>
      </c>
      <c r="I111" s="125" t="s">
        <v>21</v>
      </c>
    </row>
    <row r="112" spans="1:9" ht="15.75" customHeight="1" x14ac:dyDescent="0.25">
      <c r="A112" s="126" t="s">
        <v>1058</v>
      </c>
      <c r="B112" s="126" t="s">
        <v>703</v>
      </c>
      <c r="C112" s="126" t="s">
        <v>54</v>
      </c>
      <c r="D112" s="126" t="s">
        <v>61</v>
      </c>
      <c r="E112" s="126">
        <v>2019</v>
      </c>
      <c r="F112" s="126" t="s">
        <v>26</v>
      </c>
      <c r="G112" s="129">
        <v>31067</v>
      </c>
      <c r="H112" s="17">
        <v>44063</v>
      </c>
      <c r="I112" s="125" t="s">
        <v>21</v>
      </c>
    </row>
    <row r="113" spans="1:9" ht="15.75" customHeight="1" x14ac:dyDescent="0.25">
      <c r="A113" t="s">
        <v>1059</v>
      </c>
      <c r="B113" t="s">
        <v>735</v>
      </c>
      <c r="C113" t="s">
        <v>194</v>
      </c>
      <c r="D113" t="s">
        <v>190</v>
      </c>
      <c r="E113">
        <v>2019</v>
      </c>
      <c r="F113" t="s">
        <v>20</v>
      </c>
      <c r="G113" s="132">
        <v>846</v>
      </c>
      <c r="H113" s="2">
        <v>44063</v>
      </c>
      <c r="I113" s="127" t="s">
        <v>21</v>
      </c>
    </row>
    <row r="114" spans="1:9" ht="15.75" customHeight="1" x14ac:dyDescent="0.25">
      <c r="A114" s="8" t="s">
        <v>1060</v>
      </c>
      <c r="B114" t="s">
        <v>735</v>
      </c>
      <c r="C114" t="s">
        <v>194</v>
      </c>
      <c r="D114" t="s">
        <v>190</v>
      </c>
      <c r="E114">
        <v>2019</v>
      </c>
      <c r="F114" t="s">
        <v>24</v>
      </c>
      <c r="G114" s="132">
        <v>192</v>
      </c>
      <c r="H114" s="2">
        <v>44063</v>
      </c>
      <c r="I114" s="127" t="s">
        <v>21</v>
      </c>
    </row>
    <row r="115" spans="1:9" ht="15.75" customHeight="1" x14ac:dyDescent="0.25">
      <c r="A115" s="8" t="s">
        <v>1061</v>
      </c>
      <c r="B115" t="s">
        <v>735</v>
      </c>
      <c r="C115" t="s">
        <v>194</v>
      </c>
      <c r="D115" t="s">
        <v>190</v>
      </c>
      <c r="E115">
        <v>2019</v>
      </c>
      <c r="F115" t="s">
        <v>26</v>
      </c>
      <c r="G115" s="132">
        <v>32386</v>
      </c>
      <c r="H115" s="2">
        <v>44063</v>
      </c>
      <c r="I115" s="127" t="s">
        <v>21</v>
      </c>
    </row>
    <row r="116" spans="1:9" ht="15.75" customHeight="1" x14ac:dyDescent="0.25">
      <c r="A116" s="14" t="s">
        <v>1062</v>
      </c>
      <c r="B116" s="126" t="s">
        <v>704</v>
      </c>
      <c r="C116" s="126" t="s">
        <v>337</v>
      </c>
      <c r="D116" s="126" t="s">
        <v>338</v>
      </c>
      <c r="E116" s="126">
        <v>2019</v>
      </c>
      <c r="F116" s="126" t="s">
        <v>20</v>
      </c>
      <c r="G116" s="129">
        <v>4236</v>
      </c>
      <c r="H116" s="17">
        <v>44063</v>
      </c>
      <c r="I116" s="125" t="s">
        <v>21</v>
      </c>
    </row>
    <row r="117" spans="1:9" ht="15.75" customHeight="1" x14ac:dyDescent="0.25">
      <c r="A117" s="14" t="s">
        <v>1063</v>
      </c>
      <c r="B117" s="126" t="s">
        <v>704</v>
      </c>
      <c r="C117" s="126" t="s">
        <v>337</v>
      </c>
      <c r="D117" s="126" t="s">
        <v>338</v>
      </c>
      <c r="E117" s="126">
        <v>2019</v>
      </c>
      <c r="F117" s="126" t="s">
        <v>24</v>
      </c>
      <c r="G117" s="129">
        <v>80</v>
      </c>
      <c r="H117" s="17">
        <v>44063</v>
      </c>
      <c r="I117" s="125" t="s">
        <v>21</v>
      </c>
    </row>
    <row r="118" spans="1:9" ht="15.75" customHeight="1" x14ac:dyDescent="0.25">
      <c r="A118" s="14" t="s">
        <v>1064</v>
      </c>
      <c r="B118" s="126" t="s">
        <v>704</v>
      </c>
      <c r="C118" s="126" t="s">
        <v>337</v>
      </c>
      <c r="D118" s="126" t="s">
        <v>338</v>
      </c>
      <c r="E118" s="126">
        <v>2019</v>
      </c>
      <c r="F118" s="126" t="s">
        <v>26</v>
      </c>
      <c r="G118" s="129">
        <v>130685</v>
      </c>
      <c r="H118" s="17">
        <v>44063</v>
      </c>
      <c r="I118" s="125" t="s">
        <v>21</v>
      </c>
    </row>
    <row r="119" spans="1:9" ht="15.75" customHeight="1" x14ac:dyDescent="0.25">
      <c r="A119" s="8" t="s">
        <v>1065</v>
      </c>
      <c r="B119" t="s">
        <v>705</v>
      </c>
      <c r="C119" t="s">
        <v>194</v>
      </c>
      <c r="D119" t="s">
        <v>190</v>
      </c>
      <c r="E119">
        <v>2019</v>
      </c>
      <c r="F119" t="s">
        <v>24</v>
      </c>
      <c r="G119" s="132">
        <v>528</v>
      </c>
      <c r="H119" s="2">
        <v>44063</v>
      </c>
      <c r="I119" s="127" t="s">
        <v>21</v>
      </c>
    </row>
    <row r="120" spans="1:9" ht="15.75" customHeight="1" x14ac:dyDescent="0.25">
      <c r="A120" s="8" t="s">
        <v>1066</v>
      </c>
      <c r="B120" t="s">
        <v>705</v>
      </c>
      <c r="C120" t="s">
        <v>194</v>
      </c>
      <c r="D120" t="s">
        <v>190</v>
      </c>
      <c r="E120">
        <v>2019</v>
      </c>
      <c r="F120" t="s">
        <v>26</v>
      </c>
      <c r="G120" s="132">
        <v>124338</v>
      </c>
      <c r="H120" s="2">
        <v>44063</v>
      </c>
      <c r="I120" s="127" t="s">
        <v>21</v>
      </c>
    </row>
    <row r="121" spans="1:9" ht="15.75" customHeight="1" x14ac:dyDescent="0.25">
      <c r="A121" s="14" t="s">
        <v>1101</v>
      </c>
      <c r="B121" s="126" t="s">
        <v>339</v>
      </c>
      <c r="C121" s="126" t="s">
        <v>54</v>
      </c>
      <c r="D121" s="126" t="s">
        <v>141</v>
      </c>
      <c r="E121" s="126">
        <v>2019</v>
      </c>
      <c r="F121" s="126" t="s">
        <v>20</v>
      </c>
      <c r="G121" s="129">
        <v>2</v>
      </c>
      <c r="H121" s="17">
        <v>44092</v>
      </c>
      <c r="I121" s="125" t="s">
        <v>21</v>
      </c>
    </row>
    <row r="122" spans="1:9" ht="15.75" customHeight="1" x14ac:dyDescent="0.25">
      <c r="A122" s="14" t="s">
        <v>183</v>
      </c>
      <c r="B122" s="126" t="s">
        <v>339</v>
      </c>
      <c r="C122" s="126" t="s">
        <v>54</v>
      </c>
      <c r="D122" s="126" t="s">
        <v>141</v>
      </c>
      <c r="E122" s="126">
        <v>2019</v>
      </c>
      <c r="F122" s="126" t="s">
        <v>24</v>
      </c>
      <c r="G122" s="129" t="s">
        <v>171</v>
      </c>
      <c r="H122" s="17">
        <v>44092</v>
      </c>
      <c r="I122" s="125" t="s">
        <v>21</v>
      </c>
    </row>
    <row r="123" spans="1:9" ht="15.75" customHeight="1" x14ac:dyDescent="0.25">
      <c r="A123" s="8" t="s">
        <v>1102</v>
      </c>
      <c r="B123" s="145" t="s">
        <v>348</v>
      </c>
      <c r="C123" t="s">
        <v>335</v>
      </c>
      <c r="D123" t="s">
        <v>217</v>
      </c>
      <c r="E123">
        <v>2019</v>
      </c>
      <c r="F123" t="s">
        <v>20</v>
      </c>
      <c r="G123" s="132">
        <v>9</v>
      </c>
      <c r="H123" s="2">
        <v>44141</v>
      </c>
      <c r="I123" s="127" t="s">
        <v>21</v>
      </c>
    </row>
    <row r="124" spans="1:9" s="137" customFormat="1" ht="15.75" customHeight="1" thickBot="1" x14ac:dyDescent="0.3">
      <c r="A124" s="137" t="s">
        <v>1103</v>
      </c>
      <c r="B124" s="201" t="s">
        <v>348</v>
      </c>
      <c r="C124" s="137" t="s">
        <v>335</v>
      </c>
      <c r="D124" s="137" t="s">
        <v>217</v>
      </c>
      <c r="E124" s="137">
        <v>2019</v>
      </c>
      <c r="F124" s="137" t="s">
        <v>24</v>
      </c>
      <c r="G124" s="207">
        <v>1</v>
      </c>
      <c r="H124" s="205">
        <v>44141</v>
      </c>
      <c r="I124" s="208" t="s">
        <v>21</v>
      </c>
    </row>
    <row r="125" spans="1:9" ht="15.75" customHeight="1" x14ac:dyDescent="0.25">
      <c r="A125" s="14" t="s">
        <v>364</v>
      </c>
      <c r="B125" s="148" t="s">
        <v>276</v>
      </c>
      <c r="C125" s="14" t="s">
        <v>51</v>
      </c>
      <c r="D125" s="14" t="s">
        <v>363</v>
      </c>
      <c r="E125" s="14">
        <v>2020</v>
      </c>
      <c r="F125" s="14" t="s">
        <v>20</v>
      </c>
      <c r="G125" s="210">
        <v>2</v>
      </c>
      <c r="H125" s="17">
        <v>44223</v>
      </c>
      <c r="I125" s="165" t="s">
        <v>21</v>
      </c>
    </row>
    <row r="126" spans="1:9" ht="15.75" customHeight="1" x14ac:dyDescent="0.25">
      <c r="A126" s="13" t="s">
        <v>366</v>
      </c>
      <c r="B126" s="148" t="s">
        <v>276</v>
      </c>
      <c r="C126" s="14" t="s">
        <v>51</v>
      </c>
      <c r="D126" s="13" t="s">
        <v>363</v>
      </c>
      <c r="E126" s="14">
        <v>2020</v>
      </c>
      <c r="F126" s="14" t="s">
        <v>24</v>
      </c>
      <c r="G126" s="210" t="s">
        <v>171</v>
      </c>
      <c r="H126" s="17">
        <v>44223</v>
      </c>
      <c r="I126" s="165" t="s">
        <v>21</v>
      </c>
    </row>
    <row r="127" spans="1:9" ht="15.75" customHeight="1" x14ac:dyDescent="0.25">
      <c r="A127" s="12" t="s">
        <v>365</v>
      </c>
      <c r="B127" s="145" t="s">
        <v>269</v>
      </c>
      <c r="C127" s="8" t="s">
        <v>51</v>
      </c>
      <c r="D127" s="12" t="s">
        <v>363</v>
      </c>
      <c r="E127" s="8">
        <v>2020</v>
      </c>
      <c r="F127" s="8" t="s">
        <v>20</v>
      </c>
      <c r="G127" s="209" t="s">
        <v>171</v>
      </c>
      <c r="H127" s="2">
        <v>44223</v>
      </c>
      <c r="I127" s="161" t="s">
        <v>21</v>
      </c>
    </row>
    <row r="128" spans="1:9" ht="15.75" customHeight="1" x14ac:dyDescent="0.25">
      <c r="A128" s="13" t="s">
        <v>1104</v>
      </c>
      <c r="B128" s="16" t="s">
        <v>370</v>
      </c>
      <c r="C128" s="14" t="s">
        <v>174</v>
      </c>
      <c r="D128" s="13" t="s">
        <v>153</v>
      </c>
      <c r="E128" s="14">
        <v>2020</v>
      </c>
      <c r="F128" s="14" t="s">
        <v>20</v>
      </c>
      <c r="G128" s="129">
        <v>142</v>
      </c>
      <c r="H128" s="17">
        <v>44223</v>
      </c>
      <c r="I128" s="165" t="s">
        <v>21</v>
      </c>
    </row>
    <row r="129" spans="1:9" ht="15.75" customHeight="1" x14ac:dyDescent="0.25">
      <c r="A129" s="13" t="s">
        <v>1105</v>
      </c>
      <c r="B129" s="16" t="s">
        <v>370</v>
      </c>
      <c r="C129" s="14" t="s">
        <v>174</v>
      </c>
      <c r="D129" s="13" t="s">
        <v>153</v>
      </c>
      <c r="E129" s="14">
        <v>2020</v>
      </c>
      <c r="F129" s="14" t="s">
        <v>24</v>
      </c>
      <c r="G129" s="129">
        <v>28</v>
      </c>
      <c r="H129" s="17">
        <v>44223</v>
      </c>
      <c r="I129" s="165" t="s">
        <v>21</v>
      </c>
    </row>
    <row r="130" spans="1:9" ht="15.75" customHeight="1" x14ac:dyDescent="0.25">
      <c r="A130" s="13" t="s">
        <v>1106</v>
      </c>
      <c r="B130" s="16" t="s">
        <v>370</v>
      </c>
      <c r="C130" s="14" t="s">
        <v>174</v>
      </c>
      <c r="D130" s="13" t="s">
        <v>153</v>
      </c>
      <c r="E130" s="14">
        <v>2020</v>
      </c>
      <c r="F130" s="14" t="s">
        <v>26</v>
      </c>
      <c r="G130" s="129">
        <v>4128</v>
      </c>
      <c r="H130" s="17">
        <v>44223</v>
      </c>
      <c r="I130" s="165" t="s">
        <v>21</v>
      </c>
    </row>
    <row r="131" spans="1:9" ht="15.75" customHeight="1" x14ac:dyDescent="0.25">
      <c r="A131" s="12" t="s">
        <v>861</v>
      </c>
      <c r="B131" s="10" t="s">
        <v>371</v>
      </c>
      <c r="C131" s="8" t="s">
        <v>174</v>
      </c>
      <c r="D131" s="12" t="s">
        <v>158</v>
      </c>
      <c r="E131" s="8">
        <v>2020</v>
      </c>
      <c r="F131" s="8" t="s">
        <v>20</v>
      </c>
      <c r="G131" s="132">
        <v>1331</v>
      </c>
      <c r="H131" s="2">
        <v>44223</v>
      </c>
      <c r="I131" s="161" t="s">
        <v>21</v>
      </c>
    </row>
    <row r="132" spans="1:9" ht="15.75" customHeight="1" x14ac:dyDescent="0.25">
      <c r="A132" s="12" t="s">
        <v>862</v>
      </c>
      <c r="B132" s="10" t="s">
        <v>371</v>
      </c>
      <c r="C132" s="8" t="s">
        <v>174</v>
      </c>
      <c r="D132" s="12" t="s">
        <v>158</v>
      </c>
      <c r="E132" s="8">
        <v>2020</v>
      </c>
      <c r="F132" s="8" t="s">
        <v>24</v>
      </c>
      <c r="G132" s="132">
        <v>239</v>
      </c>
      <c r="H132" s="2">
        <v>44223</v>
      </c>
      <c r="I132" s="161" t="s">
        <v>21</v>
      </c>
    </row>
    <row r="133" spans="1:9" ht="15.75" customHeight="1" x14ac:dyDescent="0.25">
      <c r="A133" s="12" t="s">
        <v>863</v>
      </c>
      <c r="B133" s="10" t="s">
        <v>371</v>
      </c>
      <c r="C133" s="8" t="s">
        <v>174</v>
      </c>
      <c r="D133" s="12" t="s">
        <v>158</v>
      </c>
      <c r="E133" s="8">
        <v>2020</v>
      </c>
      <c r="F133" s="8" t="s">
        <v>26</v>
      </c>
      <c r="G133" s="132">
        <v>49425</v>
      </c>
      <c r="H133" s="2">
        <v>44223</v>
      </c>
      <c r="I133" s="161" t="s">
        <v>21</v>
      </c>
    </row>
    <row r="134" spans="1:9" ht="15.75" customHeight="1" x14ac:dyDescent="0.25">
      <c r="A134" s="13" t="s">
        <v>1107</v>
      </c>
      <c r="B134" s="16" t="s">
        <v>373</v>
      </c>
      <c r="C134" s="14" t="s">
        <v>54</v>
      </c>
      <c r="D134" s="13" t="s">
        <v>45</v>
      </c>
      <c r="E134" s="14">
        <v>2020</v>
      </c>
      <c r="F134" s="14" t="s">
        <v>20</v>
      </c>
      <c r="G134" s="129">
        <v>1637</v>
      </c>
      <c r="H134" s="17">
        <v>44246</v>
      </c>
      <c r="I134" s="165" t="s">
        <v>21</v>
      </c>
    </row>
    <row r="135" spans="1:9" ht="15.75" customHeight="1" x14ac:dyDescent="0.25">
      <c r="A135" s="13" t="s">
        <v>1108</v>
      </c>
      <c r="B135" s="16" t="s">
        <v>373</v>
      </c>
      <c r="C135" s="14" t="s">
        <v>54</v>
      </c>
      <c r="D135" s="13" t="s">
        <v>45</v>
      </c>
      <c r="E135" s="14">
        <v>2020</v>
      </c>
      <c r="F135" s="14" t="s">
        <v>24</v>
      </c>
      <c r="G135" s="129">
        <v>221</v>
      </c>
      <c r="H135" s="17">
        <v>44246</v>
      </c>
      <c r="I135" s="165" t="s">
        <v>21</v>
      </c>
    </row>
    <row r="136" spans="1:9" ht="15.75" customHeight="1" x14ac:dyDescent="0.25">
      <c r="A136" s="13" t="s">
        <v>1109</v>
      </c>
      <c r="B136" s="16" t="s">
        <v>373</v>
      </c>
      <c r="C136" s="14" t="s">
        <v>54</v>
      </c>
      <c r="D136" s="13" t="s">
        <v>45</v>
      </c>
      <c r="E136" s="14">
        <v>2020</v>
      </c>
      <c r="F136" s="14" t="s">
        <v>26</v>
      </c>
      <c r="G136" s="129">
        <v>37888</v>
      </c>
      <c r="H136" s="17">
        <v>44246</v>
      </c>
      <c r="I136" s="165" t="s">
        <v>21</v>
      </c>
    </row>
    <row r="137" spans="1:9" ht="15.75" customHeight="1" x14ac:dyDescent="0.25">
      <c r="A137" s="12" t="s">
        <v>873</v>
      </c>
      <c r="B137" s="10" t="s">
        <v>376</v>
      </c>
      <c r="C137" s="8" t="s">
        <v>54</v>
      </c>
      <c r="D137" s="12" t="s">
        <v>32</v>
      </c>
      <c r="E137" s="8">
        <v>2020</v>
      </c>
      <c r="F137" s="8" t="s">
        <v>20</v>
      </c>
      <c r="G137" s="132">
        <v>2938</v>
      </c>
      <c r="H137" s="2">
        <v>44246</v>
      </c>
      <c r="I137" s="161" t="s">
        <v>21</v>
      </c>
    </row>
    <row r="138" spans="1:9" ht="15.75" customHeight="1" x14ac:dyDescent="0.25">
      <c r="A138" s="12" t="s">
        <v>874</v>
      </c>
      <c r="B138" s="10" t="s">
        <v>376</v>
      </c>
      <c r="C138" s="8" t="s">
        <v>54</v>
      </c>
      <c r="D138" s="12" t="s">
        <v>32</v>
      </c>
      <c r="E138" s="8">
        <v>2020</v>
      </c>
      <c r="F138" s="8" t="s">
        <v>24</v>
      </c>
      <c r="G138" s="132">
        <v>407</v>
      </c>
      <c r="H138" s="2">
        <v>44246</v>
      </c>
      <c r="I138" s="161" t="s">
        <v>21</v>
      </c>
    </row>
    <row r="139" spans="1:9" ht="15.75" customHeight="1" x14ac:dyDescent="0.25">
      <c r="A139" s="12" t="s">
        <v>875</v>
      </c>
      <c r="B139" s="10" t="s">
        <v>376</v>
      </c>
      <c r="C139" s="8" t="s">
        <v>54</v>
      </c>
      <c r="D139" s="12" t="s">
        <v>32</v>
      </c>
      <c r="E139" s="8">
        <v>2020</v>
      </c>
      <c r="F139" s="8" t="s">
        <v>26</v>
      </c>
      <c r="G139" s="132">
        <v>50420</v>
      </c>
      <c r="H139" s="2">
        <v>44246</v>
      </c>
      <c r="I139" s="161" t="s">
        <v>21</v>
      </c>
    </row>
    <row r="140" spans="1:9" ht="15.75" customHeight="1" x14ac:dyDescent="0.25">
      <c r="A140" s="13" t="s">
        <v>1110</v>
      </c>
      <c r="B140" s="16" t="s">
        <v>378</v>
      </c>
      <c r="C140" s="14" t="s">
        <v>54</v>
      </c>
      <c r="D140" s="13" t="s">
        <v>61</v>
      </c>
      <c r="E140" s="14">
        <v>2020</v>
      </c>
      <c r="F140" s="14" t="s">
        <v>20</v>
      </c>
      <c r="G140" s="129">
        <v>125</v>
      </c>
      <c r="H140" s="17">
        <v>44246</v>
      </c>
      <c r="I140" s="165" t="s">
        <v>21</v>
      </c>
    </row>
    <row r="141" spans="1:9" ht="15.75" customHeight="1" x14ac:dyDescent="0.25">
      <c r="A141" s="13" t="s">
        <v>1111</v>
      </c>
      <c r="B141" s="16" t="s">
        <v>378</v>
      </c>
      <c r="C141" s="14" t="s">
        <v>54</v>
      </c>
      <c r="D141" s="13" t="s">
        <v>61</v>
      </c>
      <c r="E141" s="14">
        <v>2020</v>
      </c>
      <c r="F141" s="14" t="s">
        <v>24</v>
      </c>
      <c r="G141" s="129">
        <v>43</v>
      </c>
      <c r="H141" s="17">
        <v>44246</v>
      </c>
      <c r="I141" s="165" t="s">
        <v>21</v>
      </c>
    </row>
    <row r="142" spans="1:9" ht="15.75" customHeight="1" x14ac:dyDescent="0.25">
      <c r="A142" s="13" t="s">
        <v>1112</v>
      </c>
      <c r="B142" s="16" t="s">
        <v>378</v>
      </c>
      <c r="C142" s="14" t="s">
        <v>54</v>
      </c>
      <c r="D142" s="13" t="s">
        <v>61</v>
      </c>
      <c r="E142" s="14">
        <v>2020</v>
      </c>
      <c r="F142" s="14" t="s">
        <v>26</v>
      </c>
      <c r="G142" s="129">
        <v>6769</v>
      </c>
      <c r="H142" s="17">
        <v>44246</v>
      </c>
      <c r="I142" s="165" t="s">
        <v>21</v>
      </c>
    </row>
    <row r="143" spans="1:9" ht="15.75" customHeight="1" x14ac:dyDescent="0.25">
      <c r="A143" s="12" t="s">
        <v>1113</v>
      </c>
      <c r="B143" s="10" t="s">
        <v>381</v>
      </c>
      <c r="C143" s="8" t="s">
        <v>54</v>
      </c>
      <c r="D143" s="12" t="s">
        <v>61</v>
      </c>
      <c r="E143" s="8">
        <v>2020</v>
      </c>
      <c r="F143" s="8" t="s">
        <v>20</v>
      </c>
      <c r="G143" s="132">
        <v>873</v>
      </c>
      <c r="H143" s="2">
        <v>44246</v>
      </c>
      <c r="I143" s="161" t="s">
        <v>21</v>
      </c>
    </row>
    <row r="144" spans="1:9" ht="15.75" customHeight="1" x14ac:dyDescent="0.25">
      <c r="A144" s="12" t="s">
        <v>1114</v>
      </c>
      <c r="B144" s="10" t="s">
        <v>381</v>
      </c>
      <c r="C144" s="8" t="s">
        <v>54</v>
      </c>
      <c r="D144" s="12" t="s">
        <v>61</v>
      </c>
      <c r="E144" s="8">
        <v>2020</v>
      </c>
      <c r="F144" s="8" t="s">
        <v>24</v>
      </c>
      <c r="G144" s="132">
        <v>117</v>
      </c>
      <c r="H144" s="2">
        <v>44246</v>
      </c>
      <c r="I144" s="161" t="s">
        <v>21</v>
      </c>
    </row>
    <row r="145" spans="1:9" ht="15.75" customHeight="1" x14ac:dyDescent="0.25">
      <c r="A145" s="12" t="s">
        <v>1115</v>
      </c>
      <c r="B145" s="10" t="s">
        <v>381</v>
      </c>
      <c r="C145" s="8" t="s">
        <v>54</v>
      </c>
      <c r="D145" s="12" t="s">
        <v>61</v>
      </c>
      <c r="E145" s="8">
        <v>2020</v>
      </c>
      <c r="F145" s="8" t="s">
        <v>26</v>
      </c>
      <c r="G145" s="132">
        <v>27254</v>
      </c>
      <c r="H145" s="2">
        <v>44246</v>
      </c>
      <c r="I145" s="161" t="s">
        <v>21</v>
      </c>
    </row>
    <row r="146" spans="1:9" ht="15.75" customHeight="1" x14ac:dyDescent="0.25">
      <c r="A146" s="13" t="s">
        <v>1116</v>
      </c>
      <c r="B146" s="16" t="s">
        <v>384</v>
      </c>
      <c r="C146" s="14" t="s">
        <v>54</v>
      </c>
      <c r="D146" s="13" t="s">
        <v>49</v>
      </c>
      <c r="E146" s="14">
        <v>2020</v>
      </c>
      <c r="F146" s="14" t="s">
        <v>20</v>
      </c>
      <c r="G146" s="129">
        <v>1044</v>
      </c>
      <c r="H146" s="17">
        <v>44246</v>
      </c>
      <c r="I146" s="165" t="s">
        <v>21</v>
      </c>
    </row>
    <row r="147" spans="1:9" ht="15.75" customHeight="1" x14ac:dyDescent="0.25">
      <c r="A147" s="13" t="s">
        <v>1117</v>
      </c>
      <c r="B147" s="16" t="s">
        <v>384</v>
      </c>
      <c r="C147" s="14" t="s">
        <v>54</v>
      </c>
      <c r="D147" s="13" t="s">
        <v>49</v>
      </c>
      <c r="E147" s="14">
        <v>2020</v>
      </c>
      <c r="F147" s="14" t="s">
        <v>24</v>
      </c>
      <c r="G147" s="129">
        <v>160</v>
      </c>
      <c r="H147" s="17">
        <v>44246</v>
      </c>
      <c r="I147" s="165" t="s">
        <v>21</v>
      </c>
    </row>
    <row r="148" spans="1:9" ht="15.75" customHeight="1" x14ac:dyDescent="0.25">
      <c r="A148" s="13" t="s">
        <v>1118</v>
      </c>
      <c r="B148" s="16" t="s">
        <v>384</v>
      </c>
      <c r="C148" s="14" t="s">
        <v>54</v>
      </c>
      <c r="D148" s="13" t="s">
        <v>49</v>
      </c>
      <c r="E148" s="14">
        <v>2020</v>
      </c>
      <c r="F148" s="14" t="s">
        <v>26</v>
      </c>
      <c r="G148" s="129">
        <v>20869</v>
      </c>
      <c r="H148" s="17">
        <v>44246</v>
      </c>
      <c r="I148" s="165" t="s">
        <v>21</v>
      </c>
    </row>
    <row r="149" spans="1:9" ht="15.75" customHeight="1" x14ac:dyDescent="0.25">
      <c r="A149" s="12" t="s">
        <v>1119</v>
      </c>
      <c r="B149" s="10" t="s">
        <v>385</v>
      </c>
      <c r="C149" s="8" t="s">
        <v>54</v>
      </c>
      <c r="D149" s="12" t="s">
        <v>58</v>
      </c>
      <c r="E149" s="8">
        <v>2020</v>
      </c>
      <c r="F149" s="8" t="s">
        <v>20</v>
      </c>
      <c r="G149" s="132">
        <v>329</v>
      </c>
      <c r="H149" s="2">
        <v>44246</v>
      </c>
      <c r="I149" s="161" t="s">
        <v>21</v>
      </c>
    </row>
    <row r="150" spans="1:9" ht="15.75" customHeight="1" x14ac:dyDescent="0.25">
      <c r="A150" s="12" t="s">
        <v>1120</v>
      </c>
      <c r="B150" s="10" t="s">
        <v>385</v>
      </c>
      <c r="C150" s="8" t="s">
        <v>54</v>
      </c>
      <c r="D150" s="12" t="s">
        <v>58</v>
      </c>
      <c r="E150" s="8">
        <v>2020</v>
      </c>
      <c r="F150" s="8" t="s">
        <v>24</v>
      </c>
      <c r="G150" s="132">
        <v>43</v>
      </c>
      <c r="H150" s="2">
        <v>44246</v>
      </c>
      <c r="I150" s="161" t="s">
        <v>21</v>
      </c>
    </row>
    <row r="151" spans="1:9" ht="15.75" customHeight="1" x14ac:dyDescent="0.25">
      <c r="A151" s="12" t="s">
        <v>1121</v>
      </c>
      <c r="B151" s="10" t="s">
        <v>385</v>
      </c>
      <c r="C151" s="8" t="s">
        <v>54</v>
      </c>
      <c r="D151" s="12" t="s">
        <v>58</v>
      </c>
      <c r="E151" s="8">
        <v>2020</v>
      </c>
      <c r="F151" s="8" t="s">
        <v>26</v>
      </c>
      <c r="G151" s="132">
        <v>5410</v>
      </c>
      <c r="H151" s="2">
        <v>44246</v>
      </c>
      <c r="I151" s="161" t="s">
        <v>21</v>
      </c>
    </row>
    <row r="152" spans="1:9" ht="15.75" customHeight="1" x14ac:dyDescent="0.25">
      <c r="A152" s="13" t="s">
        <v>879</v>
      </c>
      <c r="B152" s="16" t="s">
        <v>393</v>
      </c>
      <c r="C152" s="126" t="s">
        <v>194</v>
      </c>
      <c r="D152" s="13" t="s">
        <v>190</v>
      </c>
      <c r="E152" s="14">
        <v>2020</v>
      </c>
      <c r="F152" s="14" t="s">
        <v>20</v>
      </c>
      <c r="G152" s="129">
        <v>97</v>
      </c>
      <c r="H152" s="17">
        <v>44252</v>
      </c>
      <c r="I152" s="165" t="s">
        <v>21</v>
      </c>
    </row>
    <row r="153" spans="1:9" ht="15.75" customHeight="1" x14ac:dyDescent="0.25">
      <c r="A153" s="13" t="s">
        <v>880</v>
      </c>
      <c r="B153" s="16" t="s">
        <v>393</v>
      </c>
      <c r="C153" s="126" t="s">
        <v>194</v>
      </c>
      <c r="D153" s="13" t="s">
        <v>190</v>
      </c>
      <c r="E153" s="14">
        <v>2020</v>
      </c>
      <c r="F153" s="14" t="s">
        <v>24</v>
      </c>
      <c r="G153" s="129">
        <v>13</v>
      </c>
      <c r="H153" s="17">
        <v>44252</v>
      </c>
      <c r="I153" s="165" t="s">
        <v>21</v>
      </c>
    </row>
    <row r="154" spans="1:9" ht="15.75" customHeight="1" x14ac:dyDescent="0.25">
      <c r="A154" s="13" t="s">
        <v>881</v>
      </c>
      <c r="B154" s="16" t="s">
        <v>393</v>
      </c>
      <c r="C154" s="126" t="s">
        <v>194</v>
      </c>
      <c r="D154" s="13" t="s">
        <v>190</v>
      </c>
      <c r="E154" s="14">
        <v>2020</v>
      </c>
      <c r="F154" s="14" t="s">
        <v>26</v>
      </c>
      <c r="G154" s="129">
        <v>2451</v>
      </c>
      <c r="H154" s="17">
        <v>44252</v>
      </c>
      <c r="I154" s="165" t="s">
        <v>21</v>
      </c>
    </row>
    <row r="155" spans="1:9" ht="15.75" customHeight="1" x14ac:dyDescent="0.25">
      <c r="A155" s="12" t="s">
        <v>888</v>
      </c>
      <c r="B155" s="10" t="s">
        <v>396</v>
      </c>
      <c r="C155" t="s">
        <v>194</v>
      </c>
      <c r="D155" s="12" t="s">
        <v>190</v>
      </c>
      <c r="E155" s="8">
        <v>2020</v>
      </c>
      <c r="F155" s="8" t="s">
        <v>20</v>
      </c>
      <c r="G155" s="132">
        <v>960</v>
      </c>
      <c r="H155" s="2">
        <v>44252</v>
      </c>
      <c r="I155" s="161" t="s">
        <v>21</v>
      </c>
    </row>
    <row r="156" spans="1:9" ht="15.75" customHeight="1" x14ac:dyDescent="0.25">
      <c r="A156" s="12" t="s">
        <v>889</v>
      </c>
      <c r="B156" s="10" t="s">
        <v>396</v>
      </c>
      <c r="C156" t="s">
        <v>194</v>
      </c>
      <c r="D156" s="12" t="s">
        <v>190</v>
      </c>
      <c r="E156" s="8">
        <v>2020</v>
      </c>
      <c r="F156" s="8" t="s">
        <v>24</v>
      </c>
      <c r="G156" s="132">
        <v>189</v>
      </c>
      <c r="H156" s="2">
        <v>44252</v>
      </c>
      <c r="I156" s="161" t="s">
        <v>21</v>
      </c>
    </row>
    <row r="157" spans="1:9" ht="15.75" customHeight="1" x14ac:dyDescent="0.25">
      <c r="A157" s="12" t="s">
        <v>890</v>
      </c>
      <c r="B157" s="10" t="s">
        <v>396</v>
      </c>
      <c r="C157" t="s">
        <v>194</v>
      </c>
      <c r="D157" s="12" t="s">
        <v>190</v>
      </c>
      <c r="E157" s="8">
        <v>2020</v>
      </c>
      <c r="F157" s="8" t="s">
        <v>26</v>
      </c>
      <c r="G157" s="132">
        <v>33246</v>
      </c>
      <c r="H157" s="2">
        <v>44252</v>
      </c>
      <c r="I157" s="161" t="s">
        <v>21</v>
      </c>
    </row>
    <row r="158" spans="1:9" ht="15.75" customHeight="1" x14ac:dyDescent="0.25">
      <c r="A158" s="13" t="s">
        <v>1125</v>
      </c>
      <c r="B158" s="16" t="s">
        <v>398</v>
      </c>
      <c r="C158" s="126" t="s">
        <v>54</v>
      </c>
      <c r="D158" s="13" t="s">
        <v>61</v>
      </c>
      <c r="E158" s="14">
        <v>2020</v>
      </c>
      <c r="F158" s="14" t="s">
        <v>20</v>
      </c>
      <c r="G158" s="129">
        <v>451</v>
      </c>
      <c r="H158" s="17">
        <v>44252</v>
      </c>
      <c r="I158" s="165" t="s">
        <v>21</v>
      </c>
    </row>
    <row r="159" spans="1:9" ht="15.75" customHeight="1" x14ac:dyDescent="0.25">
      <c r="A159" s="13" t="s">
        <v>1126</v>
      </c>
      <c r="B159" s="16" t="s">
        <v>398</v>
      </c>
      <c r="C159" s="126" t="s">
        <v>54</v>
      </c>
      <c r="D159" s="13" t="s">
        <v>61</v>
      </c>
      <c r="E159" s="14">
        <v>2020</v>
      </c>
      <c r="F159" s="14" t="s">
        <v>24</v>
      </c>
      <c r="G159" s="129">
        <v>176</v>
      </c>
      <c r="H159" s="17">
        <v>44252</v>
      </c>
      <c r="I159" s="165" t="s">
        <v>21</v>
      </c>
    </row>
    <row r="160" spans="1:9" ht="15.75" customHeight="1" x14ac:dyDescent="0.25">
      <c r="A160" s="13" t="s">
        <v>1127</v>
      </c>
      <c r="B160" s="16" t="s">
        <v>398</v>
      </c>
      <c r="C160" s="126" t="s">
        <v>54</v>
      </c>
      <c r="D160" s="13" t="s">
        <v>61</v>
      </c>
      <c r="E160" s="14">
        <v>2020</v>
      </c>
      <c r="F160" s="14" t="s">
        <v>26</v>
      </c>
      <c r="G160" s="129">
        <v>31301</v>
      </c>
      <c r="H160" s="17">
        <v>44252</v>
      </c>
      <c r="I160" s="165" t="s">
        <v>21</v>
      </c>
    </row>
    <row r="161" spans="1:9" ht="15.75" customHeight="1" x14ac:dyDescent="0.25">
      <c r="A161" s="12" t="s">
        <v>1128</v>
      </c>
      <c r="B161" s="10" t="s">
        <v>395</v>
      </c>
      <c r="C161" t="s">
        <v>194</v>
      </c>
      <c r="D161" s="12" t="s">
        <v>190</v>
      </c>
      <c r="E161" s="8">
        <v>2020</v>
      </c>
      <c r="F161" s="8" t="s">
        <v>20</v>
      </c>
      <c r="G161" s="132">
        <v>3737</v>
      </c>
      <c r="H161" s="2">
        <v>44257</v>
      </c>
      <c r="I161" s="161" t="s">
        <v>21</v>
      </c>
    </row>
    <row r="162" spans="1:9" ht="15.75" customHeight="1" x14ac:dyDescent="0.25">
      <c r="A162" s="12" t="s">
        <v>1129</v>
      </c>
      <c r="B162" s="10" t="s">
        <v>395</v>
      </c>
      <c r="C162" t="s">
        <v>194</v>
      </c>
      <c r="D162" s="12" t="s">
        <v>190</v>
      </c>
      <c r="E162" s="8">
        <v>2020</v>
      </c>
      <c r="F162" s="8" t="s">
        <v>24</v>
      </c>
      <c r="G162" s="132">
        <v>627</v>
      </c>
      <c r="H162" s="2">
        <v>44257</v>
      </c>
      <c r="I162" s="161" t="s">
        <v>21</v>
      </c>
    </row>
    <row r="163" spans="1:9" ht="15.75" customHeight="1" x14ac:dyDescent="0.25">
      <c r="A163" s="12" t="s">
        <v>1130</v>
      </c>
      <c r="B163" s="10" t="s">
        <v>395</v>
      </c>
      <c r="C163" t="s">
        <v>194</v>
      </c>
      <c r="D163" s="12" t="s">
        <v>190</v>
      </c>
      <c r="E163" s="8">
        <v>2020</v>
      </c>
      <c r="F163" s="8" t="s">
        <v>26</v>
      </c>
      <c r="G163" s="132">
        <v>128314</v>
      </c>
      <c r="H163" s="2">
        <v>44257</v>
      </c>
      <c r="I163" s="161" t="s">
        <v>21</v>
      </c>
    </row>
    <row r="164" spans="1:9" ht="15.75" customHeight="1" x14ac:dyDescent="0.25">
      <c r="A164" s="13" t="s">
        <v>1131</v>
      </c>
      <c r="B164" s="16" t="s">
        <v>397</v>
      </c>
      <c r="C164" s="126" t="s">
        <v>337</v>
      </c>
      <c r="D164" s="13" t="s">
        <v>338</v>
      </c>
      <c r="E164" s="14">
        <v>2020</v>
      </c>
      <c r="F164" s="14" t="s">
        <v>20</v>
      </c>
      <c r="G164" s="129">
        <v>1671</v>
      </c>
      <c r="H164" s="17">
        <v>44252</v>
      </c>
      <c r="I164" s="165" t="s">
        <v>21</v>
      </c>
    </row>
    <row r="165" spans="1:9" ht="15.75" customHeight="1" x14ac:dyDescent="0.25">
      <c r="A165" s="13" t="s">
        <v>1132</v>
      </c>
      <c r="B165" s="16" t="s">
        <v>397</v>
      </c>
      <c r="C165" s="126" t="s">
        <v>337</v>
      </c>
      <c r="D165" s="13" t="s">
        <v>338</v>
      </c>
      <c r="E165" s="14">
        <v>2020</v>
      </c>
      <c r="F165" s="14" t="s">
        <v>26</v>
      </c>
      <c r="G165" s="129">
        <v>92633</v>
      </c>
      <c r="H165" s="17">
        <v>44252</v>
      </c>
      <c r="I165" s="165" t="s">
        <v>21</v>
      </c>
    </row>
    <row r="166" spans="1:9" ht="15.75" customHeight="1" x14ac:dyDescent="0.25">
      <c r="A166" s="12" t="s">
        <v>408</v>
      </c>
      <c r="B166" s="10" t="s">
        <v>402</v>
      </c>
      <c r="C166" t="s">
        <v>51</v>
      </c>
      <c r="D166" s="12" t="s">
        <v>273</v>
      </c>
      <c r="E166" s="8">
        <v>2020</v>
      </c>
      <c r="F166" s="8" t="s">
        <v>20</v>
      </c>
      <c r="G166" s="132" t="s">
        <v>171</v>
      </c>
      <c r="H166" s="2">
        <v>44258</v>
      </c>
      <c r="I166" s="161" t="s">
        <v>21</v>
      </c>
    </row>
    <row r="167" spans="1:9" ht="15.75" customHeight="1" x14ac:dyDescent="0.25">
      <c r="A167" s="13" t="s">
        <v>896</v>
      </c>
      <c r="B167" s="16" t="s">
        <v>185</v>
      </c>
      <c r="C167" s="126" t="s">
        <v>194</v>
      </c>
      <c r="D167" s="13" t="s">
        <v>190</v>
      </c>
      <c r="E167" s="14">
        <v>2020</v>
      </c>
      <c r="F167" s="14" t="s">
        <v>20</v>
      </c>
      <c r="G167" s="129">
        <v>1188</v>
      </c>
      <c r="H167" s="17">
        <v>44265</v>
      </c>
      <c r="I167" s="165" t="s">
        <v>21</v>
      </c>
    </row>
    <row r="168" spans="1:9" ht="15.75" customHeight="1" x14ac:dyDescent="0.25">
      <c r="A168" s="13" t="s">
        <v>897</v>
      </c>
      <c r="B168" s="16" t="s">
        <v>185</v>
      </c>
      <c r="C168" s="126" t="s">
        <v>194</v>
      </c>
      <c r="D168" s="13" t="s">
        <v>190</v>
      </c>
      <c r="E168" s="14">
        <v>2020</v>
      </c>
      <c r="F168" s="14" t="s">
        <v>24</v>
      </c>
      <c r="G168" s="129">
        <v>144</v>
      </c>
      <c r="H168" s="17">
        <v>44265</v>
      </c>
      <c r="I168" s="165" t="s">
        <v>21</v>
      </c>
    </row>
    <row r="169" spans="1:9" ht="15.75" customHeight="1" x14ac:dyDescent="0.25">
      <c r="A169" s="13" t="s">
        <v>898</v>
      </c>
      <c r="B169" s="16" t="s">
        <v>185</v>
      </c>
      <c r="C169" s="126" t="s">
        <v>194</v>
      </c>
      <c r="D169" s="13" t="s">
        <v>190</v>
      </c>
      <c r="E169" s="14">
        <v>2020</v>
      </c>
      <c r="F169" s="14" t="s">
        <v>26</v>
      </c>
      <c r="G169" s="129">
        <v>8669</v>
      </c>
      <c r="H169" s="17">
        <v>44265</v>
      </c>
      <c r="I169" s="165" t="s">
        <v>21</v>
      </c>
    </row>
    <row r="170" spans="1:9" ht="15.75" customHeight="1" x14ac:dyDescent="0.25">
      <c r="A170" s="12" t="s">
        <v>1136</v>
      </c>
      <c r="B170" s="10" t="s">
        <v>407</v>
      </c>
      <c r="C170" t="s">
        <v>51</v>
      </c>
      <c r="D170" s="12" t="s">
        <v>363</v>
      </c>
      <c r="E170" s="8">
        <v>2020</v>
      </c>
      <c r="F170" s="8" t="s">
        <v>20</v>
      </c>
      <c r="G170" s="132">
        <v>3</v>
      </c>
      <c r="H170" s="2">
        <v>44265</v>
      </c>
      <c r="I170" s="161" t="s">
        <v>21</v>
      </c>
    </row>
    <row r="171" spans="1:9" ht="15.75" customHeight="1" x14ac:dyDescent="0.25">
      <c r="A171" s="12" t="s">
        <v>366</v>
      </c>
      <c r="B171" s="10" t="s">
        <v>407</v>
      </c>
      <c r="C171" t="s">
        <v>51</v>
      </c>
      <c r="D171" s="12" t="s">
        <v>363</v>
      </c>
      <c r="E171" s="8">
        <v>2020</v>
      </c>
      <c r="F171" s="8" t="s">
        <v>24</v>
      </c>
      <c r="G171" s="132" t="s">
        <v>171</v>
      </c>
      <c r="H171" s="2">
        <v>44265</v>
      </c>
      <c r="I171" s="161" t="s">
        <v>21</v>
      </c>
    </row>
    <row r="172" spans="1:9" ht="15.75" customHeight="1" x14ac:dyDescent="0.25">
      <c r="A172" s="13" t="s">
        <v>1137</v>
      </c>
      <c r="B172" s="16" t="s">
        <v>416</v>
      </c>
      <c r="C172" s="126" t="s">
        <v>51</v>
      </c>
      <c r="D172" s="13" t="s">
        <v>363</v>
      </c>
      <c r="E172" s="14">
        <v>2020</v>
      </c>
      <c r="F172" s="14" t="s">
        <v>20</v>
      </c>
      <c r="G172" s="129">
        <v>1</v>
      </c>
      <c r="H172" s="17">
        <v>44301</v>
      </c>
      <c r="I172" s="165" t="s">
        <v>21</v>
      </c>
    </row>
    <row r="173" spans="1:9" ht="15.75" customHeight="1" x14ac:dyDescent="0.25">
      <c r="A173" s="13" t="s">
        <v>366</v>
      </c>
      <c r="B173" s="16" t="s">
        <v>416</v>
      </c>
      <c r="C173" s="126" t="s">
        <v>51</v>
      </c>
      <c r="D173" s="13" t="s">
        <v>363</v>
      </c>
      <c r="E173" s="14">
        <v>2020</v>
      </c>
      <c r="F173" s="14" t="s">
        <v>24</v>
      </c>
      <c r="G173" s="129" t="s">
        <v>171</v>
      </c>
      <c r="H173" s="17">
        <v>44301</v>
      </c>
      <c r="I173" s="165" t="s">
        <v>21</v>
      </c>
    </row>
    <row r="174" spans="1:9" ht="15.75" customHeight="1" x14ac:dyDescent="0.25">
      <c r="A174" s="12" t="s">
        <v>424</v>
      </c>
      <c r="B174" s="10" t="s">
        <v>421</v>
      </c>
      <c r="C174" t="s">
        <v>216</v>
      </c>
      <c r="D174" s="12" t="s">
        <v>422</v>
      </c>
      <c r="E174" s="8">
        <v>2020</v>
      </c>
      <c r="F174" s="8" t="s">
        <v>20</v>
      </c>
      <c r="G174" s="132" t="s">
        <v>171</v>
      </c>
      <c r="H174" s="2">
        <v>44301</v>
      </c>
      <c r="I174" s="161" t="s">
        <v>21</v>
      </c>
    </row>
    <row r="175" spans="1:9" ht="15.75" customHeight="1" x14ac:dyDescent="0.25">
      <c r="A175" s="12" t="s">
        <v>423</v>
      </c>
      <c r="B175" s="10" t="s">
        <v>421</v>
      </c>
      <c r="C175" t="s">
        <v>216</v>
      </c>
      <c r="D175" s="12" t="s">
        <v>422</v>
      </c>
      <c r="E175" s="8">
        <v>2020</v>
      </c>
      <c r="F175" s="8" t="s">
        <v>24</v>
      </c>
      <c r="G175" s="132" t="s">
        <v>171</v>
      </c>
      <c r="H175" s="2">
        <v>44301</v>
      </c>
      <c r="I175" s="161" t="s">
        <v>21</v>
      </c>
    </row>
    <row r="176" spans="1:9" ht="15.75" customHeight="1" x14ac:dyDescent="0.25">
      <c r="A176" s="13" t="s">
        <v>1139</v>
      </c>
      <c r="B176" s="16" t="s">
        <v>425</v>
      </c>
      <c r="C176" s="126" t="s">
        <v>54</v>
      </c>
      <c r="D176" s="13" t="s">
        <v>32</v>
      </c>
      <c r="E176" s="14">
        <v>2020</v>
      </c>
      <c r="F176" s="14" t="s">
        <v>20</v>
      </c>
      <c r="G176" s="129">
        <v>16</v>
      </c>
      <c r="H176" s="17">
        <v>44316</v>
      </c>
      <c r="I176" s="165" t="s">
        <v>21</v>
      </c>
    </row>
    <row r="177" spans="1:10" ht="15.75" customHeight="1" x14ac:dyDescent="0.25">
      <c r="A177" s="13" t="s">
        <v>1138</v>
      </c>
      <c r="B177" s="16" t="s">
        <v>425</v>
      </c>
      <c r="C177" s="126" t="s">
        <v>54</v>
      </c>
      <c r="D177" s="13" t="s">
        <v>32</v>
      </c>
      <c r="E177" s="14">
        <v>2020</v>
      </c>
      <c r="F177" s="14" t="s">
        <v>24</v>
      </c>
      <c r="G177" s="129">
        <v>3</v>
      </c>
      <c r="H177" s="17">
        <v>44316</v>
      </c>
      <c r="I177" s="126" t="s">
        <v>21</v>
      </c>
    </row>
    <row r="178" spans="1:10" ht="15.75" customHeight="1" x14ac:dyDescent="0.25">
      <c r="A178" s="13" t="s">
        <v>1140</v>
      </c>
      <c r="B178" s="16" t="s">
        <v>425</v>
      </c>
      <c r="C178" s="126" t="s">
        <v>54</v>
      </c>
      <c r="D178" s="13" t="s">
        <v>32</v>
      </c>
      <c r="E178" s="14">
        <v>2020</v>
      </c>
      <c r="F178" s="14" t="s">
        <v>26</v>
      </c>
      <c r="G178" s="129">
        <v>5075</v>
      </c>
      <c r="H178" s="17">
        <v>44316</v>
      </c>
      <c r="I178" s="126" t="s">
        <v>21</v>
      </c>
    </row>
    <row r="179" spans="1:10" ht="15.75" customHeight="1" x14ac:dyDescent="0.25">
      <c r="A179" s="12" t="s">
        <v>426</v>
      </c>
      <c r="B179" s="10" t="s">
        <v>33</v>
      </c>
      <c r="C179" t="s">
        <v>53</v>
      </c>
      <c r="D179" s="12" t="s">
        <v>38</v>
      </c>
      <c r="E179" s="8">
        <v>2020</v>
      </c>
      <c r="F179" s="8" t="s">
        <v>20</v>
      </c>
      <c r="G179" s="132">
        <v>513</v>
      </c>
      <c r="H179" s="2">
        <v>44350</v>
      </c>
      <c r="I179" t="s">
        <v>21</v>
      </c>
    </row>
    <row r="180" spans="1:10" ht="15.75" customHeight="1" x14ac:dyDescent="0.25">
      <c r="A180" t="s">
        <v>427</v>
      </c>
      <c r="B180" s="10" t="s">
        <v>33</v>
      </c>
      <c r="C180" t="s">
        <v>53</v>
      </c>
      <c r="D180" s="12" t="s">
        <v>38</v>
      </c>
      <c r="E180" s="8">
        <v>2020</v>
      </c>
      <c r="F180" s="8" t="s">
        <v>24</v>
      </c>
      <c r="G180" s="132">
        <v>30</v>
      </c>
      <c r="H180" s="2">
        <v>44350</v>
      </c>
      <c r="I180" t="s">
        <v>21</v>
      </c>
    </row>
    <row r="181" spans="1:10" ht="15.75" customHeight="1" x14ac:dyDescent="0.25">
      <c r="A181" s="12" t="s">
        <v>428</v>
      </c>
      <c r="B181" s="10" t="s">
        <v>33</v>
      </c>
      <c r="C181" t="s">
        <v>53</v>
      </c>
      <c r="D181" s="12" t="s">
        <v>38</v>
      </c>
      <c r="E181" s="8">
        <v>2020</v>
      </c>
      <c r="F181" s="8" t="s">
        <v>26</v>
      </c>
      <c r="G181" s="132">
        <v>2817</v>
      </c>
      <c r="H181" s="2">
        <v>44350</v>
      </c>
      <c r="I181" t="s">
        <v>21</v>
      </c>
    </row>
    <row r="182" spans="1:10" ht="15.75" customHeight="1" x14ac:dyDescent="0.25">
      <c r="A182" s="16" t="s">
        <v>1141</v>
      </c>
      <c r="B182" s="16" t="s">
        <v>433</v>
      </c>
      <c r="C182" s="126" t="s">
        <v>434</v>
      </c>
      <c r="D182" s="13" t="s">
        <v>291</v>
      </c>
      <c r="E182" s="14">
        <v>2020</v>
      </c>
      <c r="F182" s="14" t="s">
        <v>20</v>
      </c>
      <c r="G182" s="129">
        <v>3</v>
      </c>
      <c r="H182" s="17">
        <v>44277</v>
      </c>
      <c r="I182" s="126" t="s">
        <v>21</v>
      </c>
    </row>
    <row r="183" spans="1:10" ht="15.75" customHeight="1" x14ac:dyDescent="0.25">
      <c r="A183" s="16" t="s">
        <v>1142</v>
      </c>
      <c r="B183" s="16" t="s">
        <v>433</v>
      </c>
      <c r="C183" s="126" t="s">
        <v>434</v>
      </c>
      <c r="D183" s="13" t="s">
        <v>291</v>
      </c>
      <c r="E183" s="14">
        <v>2020</v>
      </c>
      <c r="F183" s="14" t="s">
        <v>24</v>
      </c>
      <c r="G183" s="129" t="s">
        <v>171</v>
      </c>
      <c r="H183" s="17">
        <v>44277</v>
      </c>
      <c r="I183" s="126" t="s">
        <v>21</v>
      </c>
    </row>
    <row r="184" spans="1:10" ht="15.75" customHeight="1" x14ac:dyDescent="0.25">
      <c r="A184" s="12" t="s">
        <v>455</v>
      </c>
      <c r="B184" s="10" t="s">
        <v>454</v>
      </c>
      <c r="C184" t="s">
        <v>335</v>
      </c>
      <c r="D184" s="12" t="s">
        <v>325</v>
      </c>
      <c r="E184" s="8">
        <v>2020</v>
      </c>
      <c r="F184" s="8" t="s">
        <v>20</v>
      </c>
      <c r="G184" s="132" t="s">
        <v>171</v>
      </c>
      <c r="H184" s="160">
        <v>44552</v>
      </c>
      <c r="I184" s="8" t="s">
        <v>21</v>
      </c>
      <c r="J184" s="132"/>
    </row>
    <row r="185" spans="1:10" s="8" customFormat="1" ht="15.75" customHeight="1" x14ac:dyDescent="0.25">
      <c r="A185" s="12" t="s">
        <v>456</v>
      </c>
      <c r="B185" s="12" t="s">
        <v>453</v>
      </c>
      <c r="C185" s="8" t="s">
        <v>335</v>
      </c>
      <c r="D185" s="12" t="s">
        <v>325</v>
      </c>
      <c r="E185" s="8">
        <v>2020</v>
      </c>
      <c r="F185" s="8" t="s">
        <v>24</v>
      </c>
      <c r="G185" s="209" t="s">
        <v>171</v>
      </c>
      <c r="H185" s="160">
        <v>44552</v>
      </c>
      <c r="I185" s="8" t="s">
        <v>21</v>
      </c>
      <c r="J185" s="209"/>
    </row>
    <row r="186" spans="1:10" ht="15.75" customHeight="1" x14ac:dyDescent="0.25">
      <c r="A186" s="13" t="s">
        <v>543</v>
      </c>
      <c r="B186" s="16" t="s">
        <v>534</v>
      </c>
      <c r="C186" s="126" t="s">
        <v>216</v>
      </c>
      <c r="D186" s="13" t="s">
        <v>422</v>
      </c>
      <c r="E186" s="14">
        <v>2021</v>
      </c>
      <c r="F186" s="14" t="s">
        <v>20</v>
      </c>
      <c r="G186" s="129">
        <v>2</v>
      </c>
      <c r="H186" s="17">
        <v>44734</v>
      </c>
      <c r="I186" s="14" t="s">
        <v>21</v>
      </c>
    </row>
    <row r="187" spans="1:10" s="137" customFormat="1" ht="15.75" customHeight="1" thickBot="1" x14ac:dyDescent="0.3">
      <c r="A187" s="281" t="s">
        <v>535</v>
      </c>
      <c r="B187" s="281" t="s">
        <v>534</v>
      </c>
      <c r="C187" s="282" t="s">
        <v>216</v>
      </c>
      <c r="D187" s="281" t="s">
        <v>422</v>
      </c>
      <c r="E187" s="282">
        <v>2021</v>
      </c>
      <c r="F187" s="282" t="s">
        <v>24</v>
      </c>
      <c r="G187" s="283" t="s">
        <v>171</v>
      </c>
      <c r="H187" s="284">
        <v>44734</v>
      </c>
      <c r="I187" s="282" t="s">
        <v>21</v>
      </c>
    </row>
    <row r="188" spans="1:10" ht="15.75" customHeight="1" x14ac:dyDescent="0.25">
      <c r="A188" s="21" t="s">
        <v>1143</v>
      </c>
      <c r="B188" s="10" t="s">
        <v>14</v>
      </c>
      <c r="C188" t="s">
        <v>51</v>
      </c>
      <c r="D188" s="12" t="s">
        <v>19</v>
      </c>
      <c r="E188" s="8">
        <v>2021</v>
      </c>
      <c r="F188" s="8" t="s">
        <v>20</v>
      </c>
      <c r="G188" s="132">
        <v>597</v>
      </c>
      <c r="H188" s="2">
        <v>44588</v>
      </c>
      <c r="I188" s="8" t="s">
        <v>21</v>
      </c>
    </row>
    <row r="189" spans="1:10" ht="15.75" customHeight="1" x14ac:dyDescent="0.25">
      <c r="A189" s="21" t="s">
        <v>1144</v>
      </c>
      <c r="B189" s="10" t="s">
        <v>14</v>
      </c>
      <c r="C189" t="s">
        <v>51</v>
      </c>
      <c r="D189" s="12" t="s">
        <v>19</v>
      </c>
      <c r="E189" s="8">
        <v>2021</v>
      </c>
      <c r="F189" s="8" t="s">
        <v>24</v>
      </c>
      <c r="G189" s="132">
        <v>91</v>
      </c>
      <c r="H189" s="2">
        <v>44588</v>
      </c>
      <c r="I189" s="8" t="s">
        <v>21</v>
      </c>
    </row>
    <row r="190" spans="1:10" ht="15.75" customHeight="1" x14ac:dyDescent="0.25">
      <c r="A190" s="21" t="s">
        <v>1145</v>
      </c>
      <c r="B190" s="10" t="s">
        <v>14</v>
      </c>
      <c r="C190" t="s">
        <v>51</v>
      </c>
      <c r="D190" s="12" t="s">
        <v>19</v>
      </c>
      <c r="E190" s="8">
        <v>2021</v>
      </c>
      <c r="F190" s="8" t="s">
        <v>26</v>
      </c>
      <c r="G190" s="132">
        <v>11242</v>
      </c>
      <c r="H190" s="2">
        <v>44588</v>
      </c>
      <c r="I190" s="8" t="s">
        <v>21</v>
      </c>
    </row>
    <row r="191" spans="1:10" ht="15.75" customHeight="1" x14ac:dyDescent="0.25">
      <c r="A191" s="126" t="s">
        <v>482</v>
      </c>
      <c r="B191" s="126" t="s">
        <v>393</v>
      </c>
      <c r="C191" s="126" t="s">
        <v>194</v>
      </c>
      <c r="D191" s="13" t="s">
        <v>190</v>
      </c>
      <c r="E191" s="14">
        <v>2021</v>
      </c>
      <c r="F191" s="14" t="s">
        <v>20</v>
      </c>
      <c r="G191" s="129">
        <v>159</v>
      </c>
      <c r="H191" s="17">
        <v>44606</v>
      </c>
      <c r="I191" s="14" t="s">
        <v>21</v>
      </c>
    </row>
    <row r="192" spans="1:10" ht="15.75" customHeight="1" x14ac:dyDescent="0.25">
      <c r="A192" s="126" t="s">
        <v>483</v>
      </c>
      <c r="B192" s="126" t="s">
        <v>393</v>
      </c>
      <c r="C192" s="126" t="s">
        <v>194</v>
      </c>
      <c r="D192" s="13" t="s">
        <v>190</v>
      </c>
      <c r="E192" s="14">
        <v>2021</v>
      </c>
      <c r="F192" s="14" t="s">
        <v>24</v>
      </c>
      <c r="G192" s="129">
        <v>18</v>
      </c>
      <c r="H192" s="17">
        <v>44606</v>
      </c>
      <c r="I192" s="14" t="s">
        <v>21</v>
      </c>
    </row>
    <row r="193" spans="1:9" ht="15.75" customHeight="1" x14ac:dyDescent="0.25">
      <c r="A193" s="126" t="s">
        <v>484</v>
      </c>
      <c r="B193" s="126" t="s">
        <v>393</v>
      </c>
      <c r="C193" s="126" t="s">
        <v>194</v>
      </c>
      <c r="D193" s="13" t="s">
        <v>190</v>
      </c>
      <c r="E193" s="14">
        <v>2021</v>
      </c>
      <c r="F193" s="14" t="s">
        <v>26</v>
      </c>
      <c r="G193" s="129">
        <v>1697</v>
      </c>
      <c r="H193" s="17">
        <v>44606</v>
      </c>
      <c r="I193" s="14" t="s">
        <v>21</v>
      </c>
    </row>
    <row r="194" spans="1:9" ht="15.75" customHeight="1" x14ac:dyDescent="0.25">
      <c r="A194" t="s">
        <v>479</v>
      </c>
      <c r="B194" t="s">
        <v>398</v>
      </c>
      <c r="C194" t="s">
        <v>54</v>
      </c>
      <c r="D194" s="12" t="s">
        <v>61</v>
      </c>
      <c r="E194" s="8">
        <v>2021</v>
      </c>
      <c r="F194" s="8" t="s">
        <v>20</v>
      </c>
      <c r="G194" s="132">
        <v>1077</v>
      </c>
      <c r="H194" s="2">
        <v>44606</v>
      </c>
      <c r="I194" s="8" t="s">
        <v>21</v>
      </c>
    </row>
    <row r="195" spans="1:9" ht="15.75" customHeight="1" x14ac:dyDescent="0.25">
      <c r="A195" t="s">
        <v>480</v>
      </c>
      <c r="B195" t="s">
        <v>398</v>
      </c>
      <c r="C195" t="s">
        <v>54</v>
      </c>
      <c r="D195" s="12" t="s">
        <v>61</v>
      </c>
      <c r="E195" s="8">
        <v>2021</v>
      </c>
      <c r="F195" s="8" t="s">
        <v>24</v>
      </c>
      <c r="G195" s="132">
        <v>131</v>
      </c>
      <c r="H195" s="2">
        <v>44606</v>
      </c>
      <c r="I195" s="8" t="s">
        <v>21</v>
      </c>
    </row>
    <row r="196" spans="1:9" ht="15.75" customHeight="1" x14ac:dyDescent="0.25">
      <c r="A196" t="s">
        <v>481</v>
      </c>
      <c r="B196" t="s">
        <v>398</v>
      </c>
      <c r="C196" t="s">
        <v>54</v>
      </c>
      <c r="D196" s="12" t="s">
        <v>61</v>
      </c>
      <c r="E196" s="8">
        <v>2021</v>
      </c>
      <c r="F196" s="8" t="s">
        <v>26</v>
      </c>
      <c r="G196" s="132">
        <v>7812</v>
      </c>
      <c r="H196" s="2">
        <v>44606</v>
      </c>
      <c r="I196" s="8" t="s">
        <v>21</v>
      </c>
    </row>
    <row r="197" spans="1:9" ht="15.75" customHeight="1" x14ac:dyDescent="0.25">
      <c r="A197" s="126" t="s">
        <v>470</v>
      </c>
      <c r="B197" s="126" t="s">
        <v>395</v>
      </c>
      <c r="C197" s="126" t="s">
        <v>194</v>
      </c>
      <c r="D197" s="13" t="s">
        <v>190</v>
      </c>
      <c r="E197" s="14">
        <v>2021</v>
      </c>
      <c r="F197" s="14" t="s">
        <v>24</v>
      </c>
      <c r="G197" s="129">
        <v>322</v>
      </c>
      <c r="H197" s="17">
        <v>44606</v>
      </c>
      <c r="I197" s="14" t="s">
        <v>21</v>
      </c>
    </row>
    <row r="198" spans="1:9" ht="15.75" customHeight="1" x14ac:dyDescent="0.25">
      <c r="A198" s="126" t="s">
        <v>469</v>
      </c>
      <c r="B198" s="126" t="s">
        <v>395</v>
      </c>
      <c r="C198" s="126" t="s">
        <v>194</v>
      </c>
      <c r="D198" s="13" t="s">
        <v>190</v>
      </c>
      <c r="E198" s="14">
        <v>2021</v>
      </c>
      <c r="F198" s="14" t="s">
        <v>26</v>
      </c>
      <c r="G198" s="129">
        <v>100092</v>
      </c>
      <c r="H198" s="17">
        <v>44606</v>
      </c>
      <c r="I198" s="14" t="s">
        <v>21</v>
      </c>
    </row>
    <row r="199" spans="1:9" ht="15.75" customHeight="1" x14ac:dyDescent="0.25">
      <c r="A199" t="s">
        <v>473</v>
      </c>
      <c r="B199" t="s">
        <v>396</v>
      </c>
      <c r="C199" t="s">
        <v>194</v>
      </c>
      <c r="D199" s="12" t="s">
        <v>190</v>
      </c>
      <c r="E199" s="8">
        <v>2021</v>
      </c>
      <c r="F199" s="8" t="s">
        <v>20</v>
      </c>
      <c r="G199">
        <v>1054</v>
      </c>
      <c r="H199" s="2">
        <v>44606</v>
      </c>
      <c r="I199" s="8" t="s">
        <v>21</v>
      </c>
    </row>
    <row r="200" spans="1:9" ht="15.75" customHeight="1" x14ac:dyDescent="0.25">
      <c r="A200" t="s">
        <v>474</v>
      </c>
      <c r="B200" t="s">
        <v>396</v>
      </c>
      <c r="C200" t="s">
        <v>194</v>
      </c>
      <c r="D200" s="12" t="s">
        <v>190</v>
      </c>
      <c r="E200" s="8">
        <v>2021</v>
      </c>
      <c r="F200" s="8" t="s">
        <v>24</v>
      </c>
      <c r="G200" s="132">
        <v>234</v>
      </c>
      <c r="H200" s="2">
        <v>44606</v>
      </c>
      <c r="I200" s="8" t="s">
        <v>21</v>
      </c>
    </row>
    <row r="201" spans="1:9" ht="15.75" customHeight="1" x14ac:dyDescent="0.25">
      <c r="A201" t="s">
        <v>475</v>
      </c>
      <c r="B201" t="s">
        <v>396</v>
      </c>
      <c r="C201" t="s">
        <v>194</v>
      </c>
      <c r="D201" s="12" t="s">
        <v>190</v>
      </c>
      <c r="E201" s="8">
        <v>2021</v>
      </c>
      <c r="F201" s="8" t="s">
        <v>26</v>
      </c>
      <c r="G201" s="132">
        <v>23127</v>
      </c>
      <c r="H201" s="2">
        <v>44606</v>
      </c>
      <c r="I201" s="8" t="s">
        <v>21</v>
      </c>
    </row>
    <row r="202" spans="1:9" ht="15.75" customHeight="1" x14ac:dyDescent="0.25">
      <c r="A202" s="126" t="s">
        <v>476</v>
      </c>
      <c r="B202" s="126" t="s">
        <v>397</v>
      </c>
      <c r="C202" s="126" t="s">
        <v>337</v>
      </c>
      <c r="D202" s="13" t="s">
        <v>338</v>
      </c>
      <c r="E202" s="14">
        <v>2021</v>
      </c>
      <c r="F202" s="14" t="s">
        <v>20</v>
      </c>
      <c r="G202" s="129">
        <v>2041</v>
      </c>
      <c r="H202" s="17">
        <v>44606</v>
      </c>
      <c r="I202" s="14" t="s">
        <v>21</v>
      </c>
    </row>
    <row r="203" spans="1:9" ht="15.75" customHeight="1" x14ac:dyDescent="0.25">
      <c r="A203" s="126" t="s">
        <v>477</v>
      </c>
      <c r="B203" s="126" t="s">
        <v>397</v>
      </c>
      <c r="C203" s="126" t="s">
        <v>337</v>
      </c>
      <c r="D203" s="13" t="s">
        <v>338</v>
      </c>
      <c r="E203" s="14">
        <v>2021</v>
      </c>
      <c r="F203" s="14" t="s">
        <v>24</v>
      </c>
      <c r="G203" s="129">
        <v>476</v>
      </c>
      <c r="H203" s="17">
        <v>44606</v>
      </c>
      <c r="I203" s="14" t="s">
        <v>21</v>
      </c>
    </row>
    <row r="204" spans="1:9" ht="15.75" customHeight="1" x14ac:dyDescent="0.25">
      <c r="A204" s="126" t="s">
        <v>478</v>
      </c>
      <c r="B204" s="126" t="s">
        <v>397</v>
      </c>
      <c r="C204" s="126" t="s">
        <v>337</v>
      </c>
      <c r="D204" s="13" t="s">
        <v>338</v>
      </c>
      <c r="E204" s="14">
        <v>2021</v>
      </c>
      <c r="F204" s="14" t="s">
        <v>26</v>
      </c>
      <c r="G204" s="129">
        <v>38117</v>
      </c>
      <c r="H204" s="17">
        <v>44606</v>
      </c>
      <c r="I204" s="14" t="s">
        <v>21</v>
      </c>
    </row>
    <row r="205" spans="1:9" ht="15.75" customHeight="1" x14ac:dyDescent="0.25">
      <c r="A205" t="s">
        <v>1149</v>
      </c>
      <c r="B205" s="10" t="s">
        <v>373</v>
      </c>
      <c r="C205" t="s">
        <v>54</v>
      </c>
      <c r="D205" s="261" t="s">
        <v>45</v>
      </c>
      <c r="E205" s="8">
        <v>2021</v>
      </c>
      <c r="F205" s="8" t="s">
        <v>20</v>
      </c>
      <c r="G205" s="132">
        <v>1858</v>
      </c>
      <c r="H205" s="2">
        <v>44622</v>
      </c>
      <c r="I205" s="8" t="s">
        <v>21</v>
      </c>
    </row>
    <row r="206" spans="1:9" ht="15.75" customHeight="1" x14ac:dyDescent="0.25">
      <c r="A206" t="s">
        <v>1150</v>
      </c>
      <c r="B206" s="10" t="s">
        <v>373</v>
      </c>
      <c r="C206" t="s">
        <v>54</v>
      </c>
      <c r="D206" s="12" t="s">
        <v>45</v>
      </c>
      <c r="E206" s="8">
        <v>2021</v>
      </c>
      <c r="F206" s="8" t="s">
        <v>24</v>
      </c>
      <c r="G206" s="132">
        <v>270</v>
      </c>
      <c r="H206" s="2">
        <v>44622</v>
      </c>
      <c r="I206" s="8" t="s">
        <v>21</v>
      </c>
    </row>
    <row r="207" spans="1:9" ht="15.75" customHeight="1" x14ac:dyDescent="0.25">
      <c r="A207" t="s">
        <v>1151</v>
      </c>
      <c r="B207" s="10" t="s">
        <v>373</v>
      </c>
      <c r="C207" t="s">
        <v>54</v>
      </c>
      <c r="D207" s="12" t="s">
        <v>45</v>
      </c>
      <c r="E207" s="8">
        <v>2021</v>
      </c>
      <c r="F207" s="8" t="s">
        <v>26</v>
      </c>
      <c r="G207" s="132">
        <v>39580</v>
      </c>
      <c r="H207" s="2">
        <v>44622</v>
      </c>
      <c r="I207" s="8" t="s">
        <v>21</v>
      </c>
    </row>
    <row r="208" spans="1:9" ht="15.75" customHeight="1" x14ac:dyDescent="0.25">
      <c r="A208" s="126" t="s">
        <v>1152</v>
      </c>
      <c r="B208" s="16" t="s">
        <v>384</v>
      </c>
      <c r="C208" s="126" t="s">
        <v>54</v>
      </c>
      <c r="D208" s="13" t="s">
        <v>49</v>
      </c>
      <c r="E208" s="14">
        <v>2021</v>
      </c>
      <c r="F208" s="14" t="s">
        <v>20</v>
      </c>
      <c r="G208" s="129">
        <v>549</v>
      </c>
      <c r="H208" s="17">
        <v>44622</v>
      </c>
      <c r="I208" s="14" t="s">
        <v>21</v>
      </c>
    </row>
    <row r="209" spans="1:9" ht="15.75" customHeight="1" x14ac:dyDescent="0.25">
      <c r="A209" s="126" t="s">
        <v>1153</v>
      </c>
      <c r="B209" s="16" t="s">
        <v>384</v>
      </c>
      <c r="C209" s="126" t="s">
        <v>54</v>
      </c>
      <c r="D209" s="13" t="s">
        <v>49</v>
      </c>
      <c r="E209" s="14">
        <v>2021</v>
      </c>
      <c r="F209" s="14" t="s">
        <v>24</v>
      </c>
      <c r="G209" s="129">
        <v>107</v>
      </c>
      <c r="H209" s="17">
        <v>44622</v>
      </c>
      <c r="I209" s="14" t="s">
        <v>21</v>
      </c>
    </row>
    <row r="210" spans="1:9" ht="15.75" customHeight="1" x14ac:dyDescent="0.25">
      <c r="A210" s="126" t="s">
        <v>1154</v>
      </c>
      <c r="B210" s="16" t="s">
        <v>384</v>
      </c>
      <c r="C210" s="126" t="s">
        <v>54</v>
      </c>
      <c r="D210" s="13" t="s">
        <v>49</v>
      </c>
      <c r="E210" s="14">
        <v>2021</v>
      </c>
      <c r="F210" s="14" t="s">
        <v>26</v>
      </c>
      <c r="G210" s="129">
        <v>18286</v>
      </c>
      <c r="H210" s="17">
        <v>44622</v>
      </c>
      <c r="I210" s="14" t="s">
        <v>21</v>
      </c>
    </row>
    <row r="211" spans="1:9" ht="15.75" customHeight="1" x14ac:dyDescent="0.25">
      <c r="A211" t="s">
        <v>1155</v>
      </c>
      <c r="B211" s="10" t="s">
        <v>385</v>
      </c>
      <c r="C211" t="s">
        <v>54</v>
      </c>
      <c r="D211" s="12" t="s">
        <v>58</v>
      </c>
      <c r="E211" s="8">
        <v>2021</v>
      </c>
      <c r="F211" s="8" t="s">
        <v>20</v>
      </c>
      <c r="G211" s="132">
        <v>208</v>
      </c>
      <c r="H211" s="2">
        <v>44622</v>
      </c>
      <c r="I211" s="8" t="s">
        <v>21</v>
      </c>
    </row>
    <row r="212" spans="1:9" ht="15.75" customHeight="1" x14ac:dyDescent="0.25">
      <c r="A212" t="s">
        <v>1156</v>
      </c>
      <c r="B212" s="10" t="s">
        <v>385</v>
      </c>
      <c r="C212" t="s">
        <v>54</v>
      </c>
      <c r="D212" s="12" t="s">
        <v>58</v>
      </c>
      <c r="E212" s="8">
        <v>2021</v>
      </c>
      <c r="F212" s="8" t="s">
        <v>24</v>
      </c>
      <c r="G212" s="132">
        <v>38</v>
      </c>
      <c r="H212" s="2">
        <v>44622</v>
      </c>
      <c r="I212" s="8" t="s">
        <v>21</v>
      </c>
    </row>
    <row r="213" spans="1:9" ht="15.75" customHeight="1" x14ac:dyDescent="0.25">
      <c r="A213" t="s">
        <v>1157</v>
      </c>
      <c r="B213" s="10" t="s">
        <v>385</v>
      </c>
      <c r="C213" t="s">
        <v>54</v>
      </c>
      <c r="D213" s="12" t="s">
        <v>58</v>
      </c>
      <c r="E213" s="8">
        <v>2021</v>
      </c>
      <c r="F213" s="8" t="s">
        <v>26</v>
      </c>
      <c r="G213" s="132">
        <v>4753</v>
      </c>
      <c r="H213" s="2">
        <v>44622</v>
      </c>
      <c r="I213" s="8" t="s">
        <v>21</v>
      </c>
    </row>
    <row r="214" spans="1:9" ht="15.75" customHeight="1" x14ac:dyDescent="0.25">
      <c r="A214" s="126" t="s">
        <v>1158</v>
      </c>
      <c r="B214" s="16" t="s">
        <v>376</v>
      </c>
      <c r="C214" s="126" t="s">
        <v>54</v>
      </c>
      <c r="D214" s="13" t="s">
        <v>32</v>
      </c>
      <c r="E214" s="14">
        <v>2021</v>
      </c>
      <c r="F214" s="14" t="s">
        <v>20</v>
      </c>
      <c r="G214" s="129">
        <v>2799</v>
      </c>
      <c r="H214" s="17">
        <v>44622</v>
      </c>
      <c r="I214" s="14" t="s">
        <v>21</v>
      </c>
    </row>
    <row r="215" spans="1:9" ht="15.75" customHeight="1" x14ac:dyDescent="0.25">
      <c r="A215" s="126" t="s">
        <v>1159</v>
      </c>
      <c r="B215" s="16" t="s">
        <v>376</v>
      </c>
      <c r="C215" s="126" t="s">
        <v>54</v>
      </c>
      <c r="D215" s="13" t="s">
        <v>32</v>
      </c>
      <c r="E215" s="14">
        <v>2021</v>
      </c>
      <c r="F215" s="14" t="s">
        <v>24</v>
      </c>
      <c r="G215" s="129">
        <v>326</v>
      </c>
      <c r="H215" s="17">
        <v>44622</v>
      </c>
      <c r="I215" s="14" t="s">
        <v>21</v>
      </c>
    </row>
    <row r="216" spans="1:9" ht="15.75" customHeight="1" x14ac:dyDescent="0.25">
      <c r="A216" s="126" t="s">
        <v>1160</v>
      </c>
      <c r="B216" s="16" t="s">
        <v>376</v>
      </c>
      <c r="C216" s="126" t="s">
        <v>54</v>
      </c>
      <c r="D216" s="13" t="s">
        <v>32</v>
      </c>
      <c r="E216" s="14">
        <v>2021</v>
      </c>
      <c r="F216" s="14" t="s">
        <v>26</v>
      </c>
      <c r="G216" s="129">
        <v>48284</v>
      </c>
      <c r="H216" s="17">
        <v>44622</v>
      </c>
      <c r="I216" s="14" t="s">
        <v>21</v>
      </c>
    </row>
    <row r="217" spans="1:9" ht="15.75" customHeight="1" x14ac:dyDescent="0.25">
      <c r="A217" t="s">
        <v>1161</v>
      </c>
      <c r="B217" s="10" t="s">
        <v>378</v>
      </c>
      <c r="C217" t="s">
        <v>54</v>
      </c>
      <c r="D217" s="12" t="s">
        <v>61</v>
      </c>
      <c r="E217" s="8">
        <v>2021</v>
      </c>
      <c r="F217" s="8" t="s">
        <v>20</v>
      </c>
      <c r="G217" s="132">
        <v>178</v>
      </c>
      <c r="H217" s="2">
        <v>44622</v>
      </c>
      <c r="I217" s="8" t="s">
        <v>21</v>
      </c>
    </row>
    <row r="218" spans="1:9" ht="15.75" customHeight="1" x14ac:dyDescent="0.25">
      <c r="A218" t="s">
        <v>1162</v>
      </c>
      <c r="B218" s="10" t="s">
        <v>378</v>
      </c>
      <c r="C218" t="s">
        <v>54</v>
      </c>
      <c r="D218" s="12" t="s">
        <v>61</v>
      </c>
      <c r="E218" s="8">
        <v>2021</v>
      </c>
      <c r="F218" s="8" t="s">
        <v>24</v>
      </c>
      <c r="G218" s="132">
        <v>33</v>
      </c>
      <c r="H218" s="2">
        <v>44622</v>
      </c>
      <c r="I218" s="8" t="s">
        <v>21</v>
      </c>
    </row>
    <row r="219" spans="1:9" ht="15.75" customHeight="1" x14ac:dyDescent="0.25">
      <c r="A219" t="s">
        <v>1163</v>
      </c>
      <c r="B219" s="10" t="s">
        <v>378</v>
      </c>
      <c r="C219" t="s">
        <v>54</v>
      </c>
      <c r="D219" s="12" t="s">
        <v>61</v>
      </c>
      <c r="E219" s="8">
        <v>2021</v>
      </c>
      <c r="F219" s="8" t="s">
        <v>26</v>
      </c>
      <c r="G219" s="132">
        <v>968</v>
      </c>
      <c r="H219" s="2">
        <v>44622</v>
      </c>
      <c r="I219" s="8" t="s">
        <v>21</v>
      </c>
    </row>
    <row r="220" spans="1:9" ht="15.75" customHeight="1" x14ac:dyDescent="0.25">
      <c r="A220" s="126" t="s">
        <v>1164</v>
      </c>
      <c r="B220" s="16" t="s">
        <v>381</v>
      </c>
      <c r="C220" s="126" t="s">
        <v>54</v>
      </c>
      <c r="D220" s="13" t="s">
        <v>61</v>
      </c>
      <c r="E220" s="14">
        <v>2021</v>
      </c>
      <c r="F220" s="14" t="s">
        <v>20</v>
      </c>
      <c r="G220" s="129">
        <v>795</v>
      </c>
      <c r="H220" s="17">
        <v>44622</v>
      </c>
      <c r="I220" s="14" t="s">
        <v>21</v>
      </c>
    </row>
    <row r="221" spans="1:9" ht="15.75" customHeight="1" x14ac:dyDescent="0.25">
      <c r="A221" s="126" t="s">
        <v>1165</v>
      </c>
      <c r="B221" s="16" t="s">
        <v>381</v>
      </c>
      <c r="C221" s="126" t="s">
        <v>54</v>
      </c>
      <c r="D221" s="13" t="s">
        <v>61</v>
      </c>
      <c r="E221" s="14">
        <v>2021</v>
      </c>
      <c r="F221" s="14" t="s">
        <v>24</v>
      </c>
      <c r="G221" s="129">
        <v>86</v>
      </c>
      <c r="H221" s="17">
        <v>44622</v>
      </c>
      <c r="I221" s="14" t="s">
        <v>21</v>
      </c>
    </row>
    <row r="222" spans="1:9" ht="15.75" customHeight="1" x14ac:dyDescent="0.25">
      <c r="A222" s="126" t="s">
        <v>1166</v>
      </c>
      <c r="B222" s="16" t="s">
        <v>381</v>
      </c>
      <c r="C222" s="126" t="s">
        <v>54</v>
      </c>
      <c r="D222" s="13" t="s">
        <v>61</v>
      </c>
      <c r="E222" s="14">
        <v>2021</v>
      </c>
      <c r="F222" s="14" t="s">
        <v>26</v>
      </c>
      <c r="G222" s="129">
        <v>5486</v>
      </c>
      <c r="H222" s="17">
        <v>44622</v>
      </c>
      <c r="I222" s="14" t="s">
        <v>21</v>
      </c>
    </row>
    <row r="223" spans="1:9" ht="15.75" customHeight="1" x14ac:dyDescent="0.25">
      <c r="A223" t="s">
        <v>506</v>
      </c>
      <c r="B223" s="10" t="s">
        <v>370</v>
      </c>
      <c r="C223" t="s">
        <v>174</v>
      </c>
      <c r="D223" s="12" t="s">
        <v>153</v>
      </c>
      <c r="E223" s="8">
        <v>2021</v>
      </c>
      <c r="F223" s="8" t="s">
        <v>20</v>
      </c>
      <c r="G223" s="132">
        <v>74</v>
      </c>
      <c r="H223" s="2">
        <v>44629</v>
      </c>
      <c r="I223" s="8" t="s">
        <v>21</v>
      </c>
    </row>
    <row r="224" spans="1:9" ht="15.75" customHeight="1" x14ac:dyDescent="0.25">
      <c r="A224" t="s">
        <v>507</v>
      </c>
      <c r="B224" s="10" t="s">
        <v>370</v>
      </c>
      <c r="C224" t="s">
        <v>174</v>
      </c>
      <c r="D224" s="12" t="s">
        <v>153</v>
      </c>
      <c r="E224" s="8">
        <v>2021</v>
      </c>
      <c r="F224" s="8" t="s">
        <v>24</v>
      </c>
      <c r="G224" s="132">
        <v>15</v>
      </c>
      <c r="H224" s="2">
        <v>44629</v>
      </c>
      <c r="I224" s="8" t="s">
        <v>21</v>
      </c>
    </row>
    <row r="225" spans="1:9" ht="15.75" customHeight="1" x14ac:dyDescent="0.25">
      <c r="A225" t="s">
        <v>508</v>
      </c>
      <c r="B225" s="10" t="s">
        <v>370</v>
      </c>
      <c r="C225" t="s">
        <v>174</v>
      </c>
      <c r="D225" s="12" t="s">
        <v>153</v>
      </c>
      <c r="E225" s="8">
        <v>2021</v>
      </c>
      <c r="F225" s="8" t="s">
        <v>26</v>
      </c>
      <c r="G225" s="132">
        <v>1341</v>
      </c>
      <c r="H225" s="2">
        <v>44629</v>
      </c>
      <c r="I225" s="8" t="s">
        <v>21</v>
      </c>
    </row>
    <row r="226" spans="1:9" ht="15.75" customHeight="1" x14ac:dyDescent="0.25">
      <c r="A226" s="126" t="s">
        <v>514</v>
      </c>
      <c r="B226" s="16" t="s">
        <v>371</v>
      </c>
      <c r="C226" s="126" t="s">
        <v>174</v>
      </c>
      <c r="D226" s="13" t="s">
        <v>158</v>
      </c>
      <c r="E226" s="14">
        <v>2021</v>
      </c>
      <c r="F226" s="14" t="s">
        <v>20</v>
      </c>
      <c r="G226" s="129">
        <v>586</v>
      </c>
      <c r="H226" s="17">
        <v>44629</v>
      </c>
      <c r="I226" s="14" t="s">
        <v>21</v>
      </c>
    </row>
    <row r="227" spans="1:9" ht="15.75" customHeight="1" x14ac:dyDescent="0.25">
      <c r="A227" s="126" t="s">
        <v>513</v>
      </c>
      <c r="B227" s="16" t="s">
        <v>371</v>
      </c>
      <c r="C227" s="126" t="s">
        <v>174</v>
      </c>
      <c r="D227" s="13" t="s">
        <v>158</v>
      </c>
      <c r="E227" s="14">
        <v>2021</v>
      </c>
      <c r="F227" s="14" t="s">
        <v>24</v>
      </c>
      <c r="G227" s="129">
        <v>256</v>
      </c>
      <c r="H227" s="17">
        <v>44629</v>
      </c>
      <c r="I227" s="14" t="s">
        <v>21</v>
      </c>
    </row>
    <row r="228" spans="1:9" ht="15.75" customHeight="1" x14ac:dyDescent="0.25">
      <c r="A228" s="126" t="s">
        <v>512</v>
      </c>
      <c r="B228" s="16" t="s">
        <v>371</v>
      </c>
      <c r="C228" s="126" t="s">
        <v>174</v>
      </c>
      <c r="D228" s="13" t="s">
        <v>158</v>
      </c>
      <c r="E228" s="14">
        <v>2021</v>
      </c>
      <c r="F228" s="14" t="s">
        <v>26</v>
      </c>
      <c r="G228" s="129">
        <v>47996</v>
      </c>
      <c r="H228" s="17">
        <v>44629</v>
      </c>
      <c r="I228" s="14" t="s">
        <v>21</v>
      </c>
    </row>
    <row r="229" spans="1:9" ht="15.75" customHeight="1" x14ac:dyDescent="0.25">
      <c r="A229" t="s">
        <v>523</v>
      </c>
      <c r="B229" s="10" t="s">
        <v>425</v>
      </c>
      <c r="C229" t="s">
        <v>54</v>
      </c>
      <c r="D229" s="12" t="s">
        <v>32</v>
      </c>
      <c r="E229" s="8">
        <v>2021</v>
      </c>
      <c r="F229" s="8" t="s">
        <v>20</v>
      </c>
      <c r="G229" s="132">
        <v>15</v>
      </c>
      <c r="H229" s="2">
        <v>44629</v>
      </c>
      <c r="I229" s="8" t="s">
        <v>21</v>
      </c>
    </row>
    <row r="230" spans="1:9" ht="15.75" customHeight="1" x14ac:dyDescent="0.25">
      <c r="A230" t="s">
        <v>522</v>
      </c>
      <c r="B230" s="10" t="s">
        <v>425</v>
      </c>
      <c r="C230" t="s">
        <v>54</v>
      </c>
      <c r="D230" s="12" t="s">
        <v>32</v>
      </c>
      <c r="E230" s="8">
        <v>2021</v>
      </c>
      <c r="F230" s="8" t="s">
        <v>24</v>
      </c>
      <c r="G230" s="132">
        <v>3</v>
      </c>
      <c r="H230" s="2">
        <v>44629</v>
      </c>
      <c r="I230" s="8" t="s">
        <v>21</v>
      </c>
    </row>
    <row r="231" spans="1:9" ht="15.75" customHeight="1" x14ac:dyDescent="0.25">
      <c r="A231" t="s">
        <v>524</v>
      </c>
      <c r="B231" s="10" t="s">
        <v>425</v>
      </c>
      <c r="C231" t="s">
        <v>54</v>
      </c>
      <c r="D231" s="12" t="s">
        <v>32</v>
      </c>
      <c r="E231" s="8">
        <v>2021</v>
      </c>
      <c r="F231" s="8" t="s">
        <v>26</v>
      </c>
      <c r="G231" s="132">
        <v>6421</v>
      </c>
      <c r="H231" s="2">
        <v>44629</v>
      </c>
      <c r="I231" s="8" t="s">
        <v>21</v>
      </c>
    </row>
    <row r="232" spans="1:9" ht="15.75" customHeight="1" x14ac:dyDescent="0.25">
      <c r="A232" s="13" t="s">
        <v>528</v>
      </c>
      <c r="B232" s="16" t="s">
        <v>185</v>
      </c>
      <c r="C232" s="126" t="s">
        <v>194</v>
      </c>
      <c r="D232" s="13" t="s">
        <v>190</v>
      </c>
      <c r="E232" s="14">
        <v>2021</v>
      </c>
      <c r="F232" s="14" t="s">
        <v>20</v>
      </c>
      <c r="G232" s="129">
        <v>895</v>
      </c>
      <c r="H232" s="17">
        <v>44637</v>
      </c>
      <c r="I232" s="14" t="s">
        <v>21</v>
      </c>
    </row>
    <row r="233" spans="1:9" ht="15.75" customHeight="1" x14ac:dyDescent="0.25">
      <c r="A233" s="13" t="s">
        <v>1167</v>
      </c>
      <c r="B233" s="16" t="s">
        <v>185</v>
      </c>
      <c r="C233" s="126" t="s">
        <v>194</v>
      </c>
      <c r="D233" s="13" t="s">
        <v>190</v>
      </c>
      <c r="E233" s="14">
        <v>2021</v>
      </c>
      <c r="F233" s="14" t="s">
        <v>24</v>
      </c>
      <c r="G233" s="129">
        <v>159</v>
      </c>
      <c r="H233" s="17">
        <v>44637</v>
      </c>
      <c r="I233" s="14" t="s">
        <v>21</v>
      </c>
    </row>
    <row r="234" spans="1:9" ht="15.75" customHeight="1" x14ac:dyDescent="0.25">
      <c r="A234" s="13" t="s">
        <v>1168</v>
      </c>
      <c r="B234" s="16" t="s">
        <v>185</v>
      </c>
      <c r="C234" s="126" t="s">
        <v>194</v>
      </c>
      <c r="D234" s="13" t="s">
        <v>190</v>
      </c>
      <c r="E234" s="14">
        <v>2021</v>
      </c>
      <c r="F234" s="14" t="s">
        <v>26</v>
      </c>
      <c r="G234" s="129">
        <v>6896</v>
      </c>
      <c r="H234" s="17">
        <v>44637</v>
      </c>
      <c r="I234" s="14" t="s">
        <v>21</v>
      </c>
    </row>
    <row r="235" spans="1:9" ht="15.75" customHeight="1" x14ac:dyDescent="0.25">
      <c r="A235" s="12" t="s">
        <v>540</v>
      </c>
      <c r="B235" s="10" t="s">
        <v>538</v>
      </c>
      <c r="C235" t="s">
        <v>335</v>
      </c>
      <c r="D235" s="12" t="s">
        <v>325</v>
      </c>
      <c r="E235" s="8">
        <v>2021</v>
      </c>
      <c r="F235" s="8" t="s">
        <v>20</v>
      </c>
      <c r="G235" s="132">
        <v>1</v>
      </c>
      <c r="H235" s="2">
        <v>44734</v>
      </c>
      <c r="I235" s="8" t="s">
        <v>21</v>
      </c>
    </row>
    <row r="236" spans="1:9" ht="15.75" customHeight="1" x14ac:dyDescent="0.25">
      <c r="A236" s="12" t="s">
        <v>539</v>
      </c>
      <c r="B236" s="10" t="s">
        <v>538</v>
      </c>
      <c r="C236" t="s">
        <v>335</v>
      </c>
      <c r="D236" s="12" t="s">
        <v>325</v>
      </c>
      <c r="E236" s="8">
        <v>2021</v>
      </c>
      <c r="F236" s="8" t="s">
        <v>24</v>
      </c>
      <c r="G236" s="132" t="s">
        <v>171</v>
      </c>
      <c r="H236" s="2">
        <v>44734</v>
      </c>
      <c r="I236" s="8" t="s">
        <v>21</v>
      </c>
    </row>
    <row r="237" spans="1:9" ht="15.75" customHeight="1" x14ac:dyDescent="0.25">
      <c r="A237" s="13" t="s">
        <v>550</v>
      </c>
      <c r="B237" s="16" t="s">
        <v>402</v>
      </c>
      <c r="C237" s="126" t="s">
        <v>216</v>
      </c>
      <c r="D237" s="13" t="s">
        <v>273</v>
      </c>
      <c r="E237" s="14">
        <v>2021</v>
      </c>
      <c r="F237" s="14" t="s">
        <v>20</v>
      </c>
      <c r="G237" s="129">
        <v>3</v>
      </c>
      <c r="H237" s="17">
        <v>44788</v>
      </c>
      <c r="I237" s="14" t="s">
        <v>21</v>
      </c>
    </row>
    <row r="238" spans="1:9" ht="15.75" customHeight="1" x14ac:dyDescent="0.25">
      <c r="A238" s="13" t="s">
        <v>551</v>
      </c>
      <c r="B238" s="16" t="s">
        <v>402</v>
      </c>
      <c r="C238" s="126" t="s">
        <v>216</v>
      </c>
      <c r="D238" s="13" t="s">
        <v>273</v>
      </c>
      <c r="E238" s="14">
        <v>2021</v>
      </c>
      <c r="F238" s="14" t="s">
        <v>24</v>
      </c>
      <c r="G238" s="129" t="s">
        <v>171</v>
      </c>
      <c r="H238" s="17">
        <v>44788</v>
      </c>
      <c r="I238" s="14" t="s">
        <v>21</v>
      </c>
    </row>
    <row r="239" spans="1:9" ht="15.75" customHeight="1" x14ac:dyDescent="0.25">
      <c r="A239" s="12" t="s">
        <v>548</v>
      </c>
      <c r="B239" s="10" t="s">
        <v>416</v>
      </c>
      <c r="C239" t="s">
        <v>51</v>
      </c>
      <c r="D239" s="12" t="s">
        <v>363</v>
      </c>
      <c r="E239" s="8">
        <v>2021</v>
      </c>
      <c r="F239" s="8" t="s">
        <v>20</v>
      </c>
      <c r="G239" s="132" t="s">
        <v>171</v>
      </c>
      <c r="H239" s="2">
        <v>44788</v>
      </c>
      <c r="I239" s="8" t="s">
        <v>21</v>
      </c>
    </row>
    <row r="240" spans="1:9" ht="15.75" customHeight="1" x14ac:dyDescent="0.25">
      <c r="A240" s="12" t="s">
        <v>549</v>
      </c>
      <c r="B240" s="10" t="s">
        <v>416</v>
      </c>
      <c r="C240" t="s">
        <v>51</v>
      </c>
      <c r="D240" s="12" t="s">
        <v>363</v>
      </c>
      <c r="E240" s="8">
        <v>2021</v>
      </c>
      <c r="F240" s="8" t="s">
        <v>24</v>
      </c>
      <c r="G240" s="132" t="s">
        <v>171</v>
      </c>
      <c r="H240" s="2">
        <v>44788</v>
      </c>
      <c r="I240" s="8" t="s">
        <v>21</v>
      </c>
    </row>
    <row r="241" spans="1:9" ht="15.75" customHeight="1" x14ac:dyDescent="0.25">
      <c r="A241" s="126" t="s">
        <v>554</v>
      </c>
      <c r="B241" s="16" t="s">
        <v>421</v>
      </c>
      <c r="C241" s="126" t="s">
        <v>216</v>
      </c>
      <c r="D241" s="13" t="s">
        <v>422</v>
      </c>
      <c r="E241" s="14">
        <v>2021</v>
      </c>
      <c r="F241" s="14" t="s">
        <v>20</v>
      </c>
      <c r="G241" s="129" t="s">
        <v>171</v>
      </c>
      <c r="H241" s="17">
        <v>44788</v>
      </c>
      <c r="I241" s="14" t="s">
        <v>21</v>
      </c>
    </row>
    <row r="242" spans="1:9" ht="15.75" customHeight="1" x14ac:dyDescent="0.25">
      <c r="A242" s="126" t="s">
        <v>535</v>
      </c>
      <c r="B242" s="16" t="s">
        <v>421</v>
      </c>
      <c r="C242" s="126" t="s">
        <v>216</v>
      </c>
      <c r="D242" s="13" t="s">
        <v>422</v>
      </c>
      <c r="E242" s="14">
        <v>2021</v>
      </c>
      <c r="F242" s="14" t="s">
        <v>24</v>
      </c>
      <c r="G242" s="129" t="s">
        <v>171</v>
      </c>
      <c r="H242" s="17">
        <v>44788</v>
      </c>
      <c r="I242" s="14" t="s">
        <v>21</v>
      </c>
    </row>
    <row r="243" spans="1:9" ht="15.75" customHeight="1" x14ac:dyDescent="0.25">
      <c r="A243" s="12" t="s">
        <v>571</v>
      </c>
      <c r="B243" s="10" t="s">
        <v>569</v>
      </c>
      <c r="C243" t="s">
        <v>216</v>
      </c>
      <c r="D243" s="12" t="s">
        <v>422</v>
      </c>
      <c r="E243" s="8">
        <v>2021</v>
      </c>
      <c r="F243" s="8" t="s">
        <v>20</v>
      </c>
      <c r="G243" s="132">
        <v>8</v>
      </c>
      <c r="H243" s="2">
        <v>44945</v>
      </c>
      <c r="I243" s="8" t="s">
        <v>21</v>
      </c>
    </row>
    <row r="244" spans="1:9" ht="15.75" customHeight="1" x14ac:dyDescent="0.25">
      <c r="A244" s="12" t="s">
        <v>1169</v>
      </c>
      <c r="B244" s="10" t="s">
        <v>570</v>
      </c>
      <c r="C244" t="s">
        <v>216</v>
      </c>
      <c r="D244" s="12" t="s">
        <v>422</v>
      </c>
      <c r="E244" s="8">
        <v>2021</v>
      </c>
      <c r="F244" s="8" t="s">
        <v>24</v>
      </c>
      <c r="G244" s="132">
        <v>1</v>
      </c>
      <c r="H244" s="2">
        <v>44945</v>
      </c>
      <c r="I244" s="8" t="s">
        <v>21</v>
      </c>
    </row>
    <row r="245" spans="1:9" ht="15.75" customHeight="1" x14ac:dyDescent="0.25">
      <c r="A245" s="13" t="s">
        <v>576</v>
      </c>
      <c r="B245" s="16" t="s">
        <v>574</v>
      </c>
      <c r="C245" s="126" t="s">
        <v>434</v>
      </c>
      <c r="D245" s="13" t="s">
        <v>291</v>
      </c>
      <c r="E245" s="14">
        <v>2021</v>
      </c>
      <c r="F245" s="14" t="s">
        <v>20</v>
      </c>
      <c r="G245" s="129">
        <v>10</v>
      </c>
      <c r="H245" s="17">
        <v>44945</v>
      </c>
      <c r="I245" s="14" t="s">
        <v>21</v>
      </c>
    </row>
    <row r="246" spans="1:9" s="137" customFormat="1" ht="15.75" customHeight="1" thickBot="1" x14ac:dyDescent="0.3">
      <c r="A246" s="281" t="s">
        <v>1170</v>
      </c>
      <c r="B246" s="281" t="s">
        <v>575</v>
      </c>
      <c r="C246" s="282" t="s">
        <v>434</v>
      </c>
      <c r="D246" s="281" t="s">
        <v>291</v>
      </c>
      <c r="E246" s="282">
        <v>2021</v>
      </c>
      <c r="F246" s="282" t="s">
        <v>24</v>
      </c>
      <c r="G246" s="283">
        <v>1</v>
      </c>
      <c r="H246" s="284">
        <v>44945</v>
      </c>
      <c r="I246" s="282" t="s">
        <v>21</v>
      </c>
    </row>
    <row r="247" spans="1:9" ht="15.75" customHeight="1" x14ac:dyDescent="0.25">
      <c r="A247" s="12" t="s">
        <v>580</v>
      </c>
      <c r="B247" t="s">
        <v>14</v>
      </c>
      <c r="C247" t="s">
        <v>51</v>
      </c>
      <c r="D247" s="12" t="s">
        <v>19</v>
      </c>
      <c r="E247" s="8">
        <v>2022</v>
      </c>
      <c r="F247" s="8" t="s">
        <v>20</v>
      </c>
      <c r="G247" s="132">
        <v>571</v>
      </c>
      <c r="H247" s="2">
        <v>44970</v>
      </c>
      <c r="I247" s="8" t="s">
        <v>21</v>
      </c>
    </row>
    <row r="248" spans="1:9" ht="15.75" customHeight="1" x14ac:dyDescent="0.25">
      <c r="A248" s="12" t="s">
        <v>581</v>
      </c>
      <c r="B248" t="s">
        <v>14</v>
      </c>
      <c r="C248" t="s">
        <v>51</v>
      </c>
      <c r="D248" s="12" t="s">
        <v>19</v>
      </c>
      <c r="E248" s="8">
        <v>2022</v>
      </c>
      <c r="F248" s="8" t="s">
        <v>24</v>
      </c>
      <c r="G248" s="132">
        <v>70</v>
      </c>
      <c r="H248" s="2">
        <v>44970</v>
      </c>
      <c r="I248" s="8" t="s">
        <v>21</v>
      </c>
    </row>
    <row r="249" spans="1:9" ht="15.75" customHeight="1" x14ac:dyDescent="0.25">
      <c r="A249" s="12" t="s">
        <v>582</v>
      </c>
      <c r="B249" t="s">
        <v>14</v>
      </c>
      <c r="C249" t="s">
        <v>51</v>
      </c>
      <c r="D249" s="12" t="s">
        <v>19</v>
      </c>
      <c r="E249" s="8">
        <v>2022</v>
      </c>
      <c r="F249" s="8" t="s">
        <v>26</v>
      </c>
      <c r="G249" s="132">
        <v>10149</v>
      </c>
      <c r="H249" s="2">
        <v>44970</v>
      </c>
      <c r="I249" s="8" t="s">
        <v>21</v>
      </c>
    </row>
    <row r="250" spans="1:9" ht="15.75" customHeight="1" x14ac:dyDescent="0.25">
      <c r="A250" s="13" t="s">
        <v>604</v>
      </c>
      <c r="B250" s="126" t="s">
        <v>373</v>
      </c>
      <c r="C250" s="126" t="s">
        <v>54</v>
      </c>
      <c r="D250" s="13" t="s">
        <v>45</v>
      </c>
      <c r="E250" s="14">
        <v>2022</v>
      </c>
      <c r="F250" s="14" t="s">
        <v>20</v>
      </c>
      <c r="G250" s="129">
        <v>1893</v>
      </c>
      <c r="H250" s="17">
        <v>44970</v>
      </c>
      <c r="I250" s="14" t="s">
        <v>21</v>
      </c>
    </row>
    <row r="251" spans="1:9" ht="15.75" customHeight="1" x14ac:dyDescent="0.25">
      <c r="A251" s="13" t="s">
        <v>605</v>
      </c>
      <c r="B251" s="126" t="s">
        <v>373</v>
      </c>
      <c r="C251" s="126" t="s">
        <v>54</v>
      </c>
      <c r="D251" s="13" t="s">
        <v>45</v>
      </c>
      <c r="E251" s="14">
        <v>2022</v>
      </c>
      <c r="F251" s="14" t="s">
        <v>24</v>
      </c>
      <c r="G251" s="129">
        <v>369</v>
      </c>
      <c r="H251" s="17">
        <v>44970</v>
      </c>
      <c r="I251" s="14" t="s">
        <v>21</v>
      </c>
    </row>
    <row r="252" spans="1:9" ht="15.75" customHeight="1" x14ac:dyDescent="0.25">
      <c r="A252" s="13" t="s">
        <v>606</v>
      </c>
      <c r="B252" s="126" t="s">
        <v>373</v>
      </c>
      <c r="C252" s="126" t="s">
        <v>54</v>
      </c>
      <c r="D252" s="13" t="s">
        <v>45</v>
      </c>
      <c r="E252" s="14">
        <v>2022</v>
      </c>
      <c r="F252" s="14" t="s">
        <v>26</v>
      </c>
      <c r="G252" s="129">
        <v>40051</v>
      </c>
      <c r="H252" s="17">
        <v>44970</v>
      </c>
      <c r="I252" s="14" t="s">
        <v>21</v>
      </c>
    </row>
    <row r="253" spans="1:9" ht="15.75" customHeight="1" x14ac:dyDescent="0.25">
      <c r="A253" s="12" t="s">
        <v>607</v>
      </c>
      <c r="B253" t="s">
        <v>384</v>
      </c>
      <c r="C253" t="s">
        <v>54</v>
      </c>
      <c r="D253" s="12" t="s">
        <v>49</v>
      </c>
      <c r="E253" s="8">
        <v>2022</v>
      </c>
      <c r="F253" s="8" t="s">
        <v>20</v>
      </c>
      <c r="G253" s="132">
        <v>725</v>
      </c>
      <c r="H253" s="2">
        <v>44970</v>
      </c>
      <c r="I253" s="8" t="s">
        <v>21</v>
      </c>
    </row>
    <row r="254" spans="1:9" ht="15.75" customHeight="1" x14ac:dyDescent="0.25">
      <c r="A254" s="12" t="s">
        <v>608</v>
      </c>
      <c r="B254" t="s">
        <v>384</v>
      </c>
      <c r="C254" t="s">
        <v>54</v>
      </c>
      <c r="D254" s="12" t="s">
        <v>49</v>
      </c>
      <c r="E254" s="8">
        <v>2022</v>
      </c>
      <c r="F254" s="8" t="s">
        <v>24</v>
      </c>
      <c r="G254" s="132">
        <v>102</v>
      </c>
      <c r="H254" s="2">
        <v>44970</v>
      </c>
      <c r="I254" s="8" t="s">
        <v>21</v>
      </c>
    </row>
    <row r="255" spans="1:9" ht="15.75" customHeight="1" x14ac:dyDescent="0.25">
      <c r="A255" s="12" t="s">
        <v>609</v>
      </c>
      <c r="B255" t="s">
        <v>384</v>
      </c>
      <c r="C255" t="s">
        <v>54</v>
      </c>
      <c r="D255" s="12" t="s">
        <v>49</v>
      </c>
      <c r="E255" s="8">
        <v>2022</v>
      </c>
      <c r="F255" s="8" t="s">
        <v>26</v>
      </c>
      <c r="G255" s="132">
        <v>18052</v>
      </c>
      <c r="H255" s="2">
        <v>44970</v>
      </c>
      <c r="I255" s="8" t="s">
        <v>21</v>
      </c>
    </row>
    <row r="256" spans="1:9" ht="15.75" customHeight="1" x14ac:dyDescent="0.25">
      <c r="A256" s="13" t="s">
        <v>610</v>
      </c>
      <c r="B256" s="126" t="s">
        <v>385</v>
      </c>
      <c r="C256" s="126" t="s">
        <v>54</v>
      </c>
      <c r="D256" s="13" t="s">
        <v>58</v>
      </c>
      <c r="E256" s="14">
        <v>2022</v>
      </c>
      <c r="F256" s="14" t="s">
        <v>20</v>
      </c>
      <c r="G256" s="129">
        <v>286</v>
      </c>
      <c r="H256" s="17">
        <v>44970</v>
      </c>
      <c r="I256" s="14" t="s">
        <v>21</v>
      </c>
    </row>
    <row r="257" spans="1:9" ht="15.75" customHeight="1" x14ac:dyDescent="0.25">
      <c r="A257" s="13" t="s">
        <v>611</v>
      </c>
      <c r="B257" s="126" t="s">
        <v>385</v>
      </c>
      <c r="C257" s="126" t="s">
        <v>54</v>
      </c>
      <c r="D257" s="13" t="s">
        <v>58</v>
      </c>
      <c r="E257" s="14">
        <v>2022</v>
      </c>
      <c r="F257" s="14" t="s">
        <v>24</v>
      </c>
      <c r="G257" s="129">
        <v>38</v>
      </c>
      <c r="H257" s="17">
        <v>44970</v>
      </c>
      <c r="I257" s="14" t="s">
        <v>21</v>
      </c>
    </row>
    <row r="258" spans="1:9" ht="15.75" customHeight="1" x14ac:dyDescent="0.25">
      <c r="A258" s="13" t="s">
        <v>612</v>
      </c>
      <c r="B258" s="126" t="s">
        <v>385</v>
      </c>
      <c r="C258" s="126" t="s">
        <v>54</v>
      </c>
      <c r="D258" s="13" t="s">
        <v>58</v>
      </c>
      <c r="E258" s="14">
        <v>2022</v>
      </c>
      <c r="F258" s="14" t="s">
        <v>26</v>
      </c>
      <c r="G258" s="129">
        <v>4794</v>
      </c>
      <c r="H258" s="17">
        <v>44970</v>
      </c>
      <c r="I258" s="14" t="s">
        <v>21</v>
      </c>
    </row>
    <row r="259" spans="1:9" ht="15.75" customHeight="1" x14ac:dyDescent="0.25">
      <c r="A259" s="12" t="s">
        <v>613</v>
      </c>
      <c r="B259" t="s">
        <v>376</v>
      </c>
      <c r="C259" t="s">
        <v>54</v>
      </c>
      <c r="D259" s="12" t="s">
        <v>32</v>
      </c>
      <c r="E259" s="8">
        <v>2022</v>
      </c>
      <c r="F259" s="8" t="s">
        <v>20</v>
      </c>
      <c r="G259" s="132">
        <v>2528</v>
      </c>
      <c r="H259" s="2">
        <v>44970</v>
      </c>
      <c r="I259" s="8" t="s">
        <v>21</v>
      </c>
    </row>
    <row r="260" spans="1:9" ht="15.75" customHeight="1" x14ac:dyDescent="0.25">
      <c r="A260" s="12" t="s">
        <v>614</v>
      </c>
      <c r="B260" t="s">
        <v>376</v>
      </c>
      <c r="C260" t="s">
        <v>54</v>
      </c>
      <c r="D260" s="12" t="s">
        <v>32</v>
      </c>
      <c r="E260" s="8">
        <v>2022</v>
      </c>
      <c r="F260" s="8" t="s">
        <v>24</v>
      </c>
      <c r="G260" s="132">
        <v>338</v>
      </c>
      <c r="H260" s="2">
        <v>44970</v>
      </c>
      <c r="I260" s="8" t="s">
        <v>21</v>
      </c>
    </row>
    <row r="261" spans="1:9" ht="15.75" customHeight="1" x14ac:dyDescent="0.25">
      <c r="A261" s="12" t="s">
        <v>615</v>
      </c>
      <c r="B261" t="s">
        <v>376</v>
      </c>
      <c r="C261" t="s">
        <v>54</v>
      </c>
      <c r="D261" s="12" t="s">
        <v>32</v>
      </c>
      <c r="E261" s="8">
        <v>2022</v>
      </c>
      <c r="F261" s="8" t="s">
        <v>26</v>
      </c>
      <c r="G261" s="132">
        <v>45832</v>
      </c>
      <c r="H261" s="2">
        <v>44970</v>
      </c>
      <c r="I261" s="8" t="s">
        <v>21</v>
      </c>
    </row>
    <row r="262" spans="1:9" ht="15.75" customHeight="1" x14ac:dyDescent="0.25">
      <c r="A262" s="13" t="s">
        <v>600</v>
      </c>
      <c r="B262" s="126" t="s">
        <v>378</v>
      </c>
      <c r="C262" s="126" t="s">
        <v>54</v>
      </c>
      <c r="D262" s="13" t="s">
        <v>61</v>
      </c>
      <c r="E262" s="14">
        <v>2022</v>
      </c>
      <c r="F262" s="14" t="s">
        <v>20</v>
      </c>
      <c r="G262" s="129">
        <v>194</v>
      </c>
      <c r="H262" s="17">
        <v>44970</v>
      </c>
      <c r="I262" s="14" t="s">
        <v>21</v>
      </c>
    </row>
    <row r="263" spans="1:9" ht="15.75" customHeight="1" x14ac:dyDescent="0.25">
      <c r="A263" s="13" t="s">
        <v>601</v>
      </c>
      <c r="B263" s="126" t="s">
        <v>378</v>
      </c>
      <c r="C263" s="126" t="s">
        <v>54</v>
      </c>
      <c r="D263" s="13" t="s">
        <v>61</v>
      </c>
      <c r="E263" s="14">
        <v>2022</v>
      </c>
      <c r="F263" s="14" t="s">
        <v>26</v>
      </c>
      <c r="G263" s="129">
        <v>1025</v>
      </c>
      <c r="H263" s="17">
        <v>44970</v>
      </c>
      <c r="I263" s="14" t="s">
        <v>21</v>
      </c>
    </row>
    <row r="264" spans="1:9" ht="15.75" customHeight="1" x14ac:dyDescent="0.25">
      <c r="A264" s="12" t="s">
        <v>1171</v>
      </c>
      <c r="B264" t="s">
        <v>381</v>
      </c>
      <c r="C264" t="s">
        <v>54</v>
      </c>
      <c r="D264" s="12" t="s">
        <v>61</v>
      </c>
      <c r="E264" s="8">
        <v>2022</v>
      </c>
      <c r="F264" s="8" t="s">
        <v>20</v>
      </c>
      <c r="G264" s="132">
        <v>239</v>
      </c>
      <c r="H264" s="2">
        <v>44970</v>
      </c>
      <c r="I264" s="8" t="s">
        <v>21</v>
      </c>
    </row>
    <row r="265" spans="1:9" ht="15.75" customHeight="1" x14ac:dyDescent="0.25">
      <c r="A265" s="12" t="s">
        <v>616</v>
      </c>
      <c r="B265" t="s">
        <v>381</v>
      </c>
      <c r="C265" t="s">
        <v>54</v>
      </c>
      <c r="D265" s="12" t="s">
        <v>61</v>
      </c>
      <c r="E265" s="8">
        <v>2022</v>
      </c>
      <c r="F265" s="8" t="s">
        <v>24</v>
      </c>
      <c r="G265" s="132">
        <v>120</v>
      </c>
      <c r="H265" s="2">
        <v>44970</v>
      </c>
      <c r="I265" s="8" t="s">
        <v>21</v>
      </c>
    </row>
    <row r="266" spans="1:9" ht="15.75" customHeight="1" x14ac:dyDescent="0.25">
      <c r="A266" s="12" t="s">
        <v>617</v>
      </c>
      <c r="B266" t="s">
        <v>381</v>
      </c>
      <c r="C266" t="s">
        <v>54</v>
      </c>
      <c r="D266" s="12" t="s">
        <v>61</v>
      </c>
      <c r="E266" s="8">
        <v>2022</v>
      </c>
      <c r="F266" s="8" t="s">
        <v>26</v>
      </c>
      <c r="G266" s="132">
        <v>5515</v>
      </c>
      <c r="H266" s="2">
        <v>44970</v>
      </c>
      <c r="I266" s="8" t="s">
        <v>21</v>
      </c>
    </row>
    <row r="267" spans="1:9" ht="15.75" customHeight="1" x14ac:dyDescent="0.25">
      <c r="A267" s="13" t="s">
        <v>621</v>
      </c>
      <c r="B267" s="16" t="s">
        <v>402</v>
      </c>
      <c r="C267" s="126" t="s">
        <v>216</v>
      </c>
      <c r="D267" s="13" t="s">
        <v>273</v>
      </c>
      <c r="E267" s="14">
        <v>2022</v>
      </c>
      <c r="F267" s="14" t="s">
        <v>20</v>
      </c>
      <c r="G267" s="129" t="s">
        <v>171</v>
      </c>
      <c r="H267" s="17">
        <v>44978</v>
      </c>
      <c r="I267" s="14" t="s">
        <v>21</v>
      </c>
    </row>
    <row r="268" spans="1:9" ht="15.75" customHeight="1" x14ac:dyDescent="0.25">
      <c r="A268" s="13" t="s">
        <v>620</v>
      </c>
      <c r="B268" s="16" t="s">
        <v>402</v>
      </c>
      <c r="C268" s="126" t="s">
        <v>216</v>
      </c>
      <c r="D268" s="13" t="s">
        <v>273</v>
      </c>
      <c r="E268" s="14">
        <v>2022</v>
      </c>
      <c r="F268" s="14" t="s">
        <v>24</v>
      </c>
      <c r="G268" s="129" t="s">
        <v>171</v>
      </c>
      <c r="H268" s="17">
        <v>44978</v>
      </c>
      <c r="I268" s="14" t="s">
        <v>21</v>
      </c>
    </row>
    <row r="269" spans="1:9" ht="15.75" customHeight="1" x14ac:dyDescent="0.25">
      <c r="A269" s="8" t="s">
        <v>631</v>
      </c>
      <c r="B269" s="10" t="s">
        <v>370</v>
      </c>
      <c r="C269" t="s">
        <v>174</v>
      </c>
      <c r="D269" s="12" t="s">
        <v>153</v>
      </c>
      <c r="E269" s="8">
        <v>2022</v>
      </c>
      <c r="F269" s="8" t="s">
        <v>20</v>
      </c>
      <c r="G269" s="132">
        <v>91</v>
      </c>
      <c r="H269" s="2">
        <v>44994</v>
      </c>
      <c r="I269" s="8" t="s">
        <v>21</v>
      </c>
    </row>
    <row r="270" spans="1:9" ht="15.75" customHeight="1" x14ac:dyDescent="0.25">
      <c r="A270" s="8" t="s">
        <v>630</v>
      </c>
      <c r="B270" s="10" t="s">
        <v>370</v>
      </c>
      <c r="C270" t="s">
        <v>174</v>
      </c>
      <c r="D270" s="12" t="s">
        <v>153</v>
      </c>
      <c r="E270" s="8">
        <v>2022</v>
      </c>
      <c r="F270" s="8" t="s">
        <v>24</v>
      </c>
      <c r="G270" s="132">
        <v>7</v>
      </c>
      <c r="H270" s="2">
        <v>44994</v>
      </c>
      <c r="I270" s="8" t="s">
        <v>21</v>
      </c>
    </row>
    <row r="271" spans="1:9" ht="15.75" customHeight="1" x14ac:dyDescent="0.25">
      <c r="A271" s="8" t="s">
        <v>632</v>
      </c>
      <c r="B271" s="10" t="s">
        <v>370</v>
      </c>
      <c r="C271" t="s">
        <v>174</v>
      </c>
      <c r="D271" s="12" t="s">
        <v>153</v>
      </c>
      <c r="E271" s="8">
        <v>2022</v>
      </c>
      <c r="F271" s="8" t="s">
        <v>26</v>
      </c>
      <c r="G271" s="132">
        <v>1106</v>
      </c>
      <c r="H271" s="2">
        <v>44994</v>
      </c>
      <c r="I271" s="8" t="s">
        <v>21</v>
      </c>
    </row>
    <row r="272" spans="1:9" ht="15.75" customHeight="1" x14ac:dyDescent="0.25">
      <c r="A272" s="14" t="s">
        <v>628</v>
      </c>
      <c r="B272" s="16" t="s">
        <v>371</v>
      </c>
      <c r="C272" s="126" t="s">
        <v>174</v>
      </c>
      <c r="D272" s="13" t="s">
        <v>158</v>
      </c>
      <c r="E272" s="14">
        <v>2022</v>
      </c>
      <c r="F272" s="14" t="s">
        <v>20</v>
      </c>
      <c r="G272" s="129">
        <v>781</v>
      </c>
      <c r="H272" s="17">
        <v>44994</v>
      </c>
      <c r="I272" s="14" t="s">
        <v>21</v>
      </c>
    </row>
    <row r="273" spans="1:9" ht="15.75" customHeight="1" x14ac:dyDescent="0.25">
      <c r="A273" s="14" t="s">
        <v>629</v>
      </c>
      <c r="B273" s="16" t="s">
        <v>371</v>
      </c>
      <c r="C273" s="126" t="s">
        <v>174</v>
      </c>
      <c r="D273" s="13" t="s">
        <v>158</v>
      </c>
      <c r="E273" s="14">
        <v>2022</v>
      </c>
      <c r="F273" s="14" t="s">
        <v>24</v>
      </c>
      <c r="G273" s="129">
        <v>189</v>
      </c>
      <c r="H273" s="17">
        <v>44994</v>
      </c>
      <c r="I273" s="14" t="s">
        <v>21</v>
      </c>
    </row>
    <row r="274" spans="1:9" ht="15.75" customHeight="1" x14ac:dyDescent="0.25">
      <c r="A274" s="14" t="s">
        <v>1172</v>
      </c>
      <c r="B274" s="16" t="s">
        <v>371</v>
      </c>
      <c r="C274" s="126" t="s">
        <v>174</v>
      </c>
      <c r="D274" s="13" t="s">
        <v>158</v>
      </c>
      <c r="E274" s="14">
        <v>2022</v>
      </c>
      <c r="F274" s="14" t="s">
        <v>26</v>
      </c>
      <c r="G274" s="129">
        <v>45290</v>
      </c>
      <c r="H274" s="17">
        <v>44994</v>
      </c>
      <c r="I274" s="14" t="s">
        <v>21</v>
      </c>
    </row>
    <row r="275" spans="1:9" ht="15.75" customHeight="1" x14ac:dyDescent="0.25">
      <c r="A275" t="s">
        <v>639</v>
      </c>
      <c r="B275" t="s">
        <v>393</v>
      </c>
      <c r="C275" t="s">
        <v>194</v>
      </c>
      <c r="D275" t="s">
        <v>190</v>
      </c>
      <c r="E275">
        <v>2022</v>
      </c>
      <c r="F275" t="s">
        <v>20</v>
      </c>
      <c r="G275" s="132">
        <v>139</v>
      </c>
      <c r="H275" s="2">
        <v>45023</v>
      </c>
      <c r="I275" s="8" t="s">
        <v>21</v>
      </c>
    </row>
    <row r="276" spans="1:9" ht="15.75" customHeight="1" x14ac:dyDescent="0.25">
      <c r="A276" t="s">
        <v>640</v>
      </c>
      <c r="B276" t="s">
        <v>393</v>
      </c>
      <c r="C276" t="s">
        <v>194</v>
      </c>
      <c r="D276" t="s">
        <v>190</v>
      </c>
      <c r="E276">
        <v>2022</v>
      </c>
      <c r="F276" t="s">
        <v>24</v>
      </c>
      <c r="G276" s="132">
        <v>17</v>
      </c>
      <c r="H276" s="2">
        <v>45023</v>
      </c>
      <c r="I276" s="8" t="s">
        <v>21</v>
      </c>
    </row>
    <row r="277" spans="1:9" ht="15.75" customHeight="1" x14ac:dyDescent="0.25">
      <c r="A277" t="s">
        <v>1173</v>
      </c>
      <c r="B277" t="s">
        <v>393</v>
      </c>
      <c r="C277" t="s">
        <v>194</v>
      </c>
      <c r="D277" t="s">
        <v>190</v>
      </c>
      <c r="E277">
        <v>2022</v>
      </c>
      <c r="F277" t="s">
        <v>26</v>
      </c>
      <c r="G277" s="132">
        <v>1621</v>
      </c>
      <c r="H277" s="2">
        <v>45023</v>
      </c>
      <c r="I277" s="8" t="s">
        <v>21</v>
      </c>
    </row>
    <row r="278" spans="1:9" ht="15.75" customHeight="1" x14ac:dyDescent="0.25">
      <c r="A278" s="126" t="s">
        <v>641</v>
      </c>
      <c r="B278" s="126" t="s">
        <v>398</v>
      </c>
      <c r="C278" s="126" t="s">
        <v>54</v>
      </c>
      <c r="D278" s="126" t="s">
        <v>61</v>
      </c>
      <c r="E278" s="126">
        <v>2022</v>
      </c>
      <c r="F278" s="126" t="s">
        <v>20</v>
      </c>
      <c r="G278" s="129">
        <v>1224</v>
      </c>
      <c r="H278" s="17">
        <v>45023</v>
      </c>
      <c r="I278" s="14" t="s">
        <v>21</v>
      </c>
    </row>
    <row r="279" spans="1:9" ht="15.75" customHeight="1" x14ac:dyDescent="0.25">
      <c r="A279" s="126" t="s">
        <v>642</v>
      </c>
      <c r="B279" s="126" t="s">
        <v>398</v>
      </c>
      <c r="C279" s="126" t="s">
        <v>54</v>
      </c>
      <c r="D279" s="126" t="s">
        <v>61</v>
      </c>
      <c r="E279" s="126">
        <v>2022</v>
      </c>
      <c r="F279" s="126" t="s">
        <v>24</v>
      </c>
      <c r="G279" s="129">
        <v>116</v>
      </c>
      <c r="H279" s="17">
        <v>45023</v>
      </c>
      <c r="I279" s="14" t="s">
        <v>21</v>
      </c>
    </row>
    <row r="280" spans="1:9" ht="15.75" customHeight="1" x14ac:dyDescent="0.25">
      <c r="A280" s="126" t="s">
        <v>643</v>
      </c>
      <c r="B280" s="126" t="s">
        <v>398</v>
      </c>
      <c r="C280" s="126" t="s">
        <v>54</v>
      </c>
      <c r="D280" s="126" t="s">
        <v>61</v>
      </c>
      <c r="E280" s="126">
        <v>2022</v>
      </c>
      <c r="F280" s="126" t="s">
        <v>26</v>
      </c>
      <c r="G280" s="129">
        <v>7699</v>
      </c>
      <c r="H280" s="17">
        <v>45023</v>
      </c>
      <c r="I280" s="14" t="s">
        <v>21</v>
      </c>
    </row>
    <row r="281" spans="1:9" ht="15.75" customHeight="1" x14ac:dyDescent="0.25">
      <c r="A281" t="s">
        <v>649</v>
      </c>
      <c r="B281" t="s">
        <v>395</v>
      </c>
      <c r="C281" t="s">
        <v>194</v>
      </c>
      <c r="D281" t="s">
        <v>190</v>
      </c>
      <c r="E281">
        <v>2022</v>
      </c>
      <c r="F281" t="s">
        <v>20</v>
      </c>
      <c r="G281" s="132">
        <v>7437</v>
      </c>
      <c r="H281" s="2">
        <v>45023</v>
      </c>
      <c r="I281" s="8" t="s">
        <v>21</v>
      </c>
    </row>
    <row r="282" spans="1:9" ht="15.75" customHeight="1" x14ac:dyDescent="0.25">
      <c r="A282" t="s">
        <v>648</v>
      </c>
      <c r="B282" t="s">
        <v>395</v>
      </c>
      <c r="C282" t="s">
        <v>194</v>
      </c>
      <c r="D282" t="s">
        <v>190</v>
      </c>
      <c r="E282">
        <v>2022</v>
      </c>
      <c r="F282" t="s">
        <v>24</v>
      </c>
      <c r="G282" s="132">
        <v>475</v>
      </c>
      <c r="H282" s="2">
        <v>45023</v>
      </c>
      <c r="I282" s="8" t="s">
        <v>21</v>
      </c>
    </row>
    <row r="283" spans="1:9" ht="15.75" customHeight="1" x14ac:dyDescent="0.25">
      <c r="A283" t="s">
        <v>647</v>
      </c>
      <c r="B283" t="s">
        <v>395</v>
      </c>
      <c r="C283" t="s">
        <v>194</v>
      </c>
      <c r="D283" t="s">
        <v>190</v>
      </c>
      <c r="E283">
        <v>2022</v>
      </c>
      <c r="F283" t="s">
        <v>26</v>
      </c>
      <c r="G283" s="132">
        <v>107291</v>
      </c>
      <c r="H283" s="2">
        <v>45023</v>
      </c>
      <c r="I283" s="8" t="s">
        <v>21</v>
      </c>
    </row>
    <row r="284" spans="1:9" ht="15.75" customHeight="1" x14ac:dyDescent="0.25">
      <c r="A284" s="126" t="s">
        <v>659</v>
      </c>
      <c r="B284" s="126" t="s">
        <v>396</v>
      </c>
      <c r="C284" s="126" t="s">
        <v>194</v>
      </c>
      <c r="D284" s="126" t="s">
        <v>190</v>
      </c>
      <c r="E284" s="126">
        <v>2022</v>
      </c>
      <c r="F284" s="126" t="s">
        <v>20</v>
      </c>
      <c r="G284" s="129">
        <v>1106</v>
      </c>
      <c r="H284" s="17">
        <v>45023</v>
      </c>
      <c r="I284" s="14" t="s">
        <v>21</v>
      </c>
    </row>
    <row r="285" spans="1:9" ht="15.75" customHeight="1" x14ac:dyDescent="0.25">
      <c r="A285" s="126" t="s">
        <v>660</v>
      </c>
      <c r="B285" s="126" t="s">
        <v>396</v>
      </c>
      <c r="C285" s="126" t="s">
        <v>194</v>
      </c>
      <c r="D285" s="126" t="s">
        <v>190</v>
      </c>
      <c r="E285" s="126">
        <v>2022</v>
      </c>
      <c r="F285" s="126" t="s">
        <v>24</v>
      </c>
      <c r="G285" s="129">
        <v>233</v>
      </c>
      <c r="H285" s="17">
        <v>45023</v>
      </c>
      <c r="I285" s="14" t="s">
        <v>21</v>
      </c>
    </row>
    <row r="286" spans="1:9" ht="15.75" customHeight="1" x14ac:dyDescent="0.25">
      <c r="A286" s="126" t="s">
        <v>661</v>
      </c>
      <c r="B286" s="126" t="s">
        <v>396</v>
      </c>
      <c r="C286" s="126" t="s">
        <v>194</v>
      </c>
      <c r="D286" s="126" t="s">
        <v>190</v>
      </c>
      <c r="E286" s="126">
        <v>2022</v>
      </c>
      <c r="F286" s="126" t="s">
        <v>26</v>
      </c>
      <c r="G286" s="129">
        <v>21602</v>
      </c>
      <c r="H286" s="17">
        <v>45023</v>
      </c>
      <c r="I286" s="14" t="s">
        <v>21</v>
      </c>
    </row>
    <row r="287" spans="1:9" ht="15.75" customHeight="1" x14ac:dyDescent="0.25">
      <c r="A287" s="8" t="s">
        <v>658</v>
      </c>
      <c r="B287" t="s">
        <v>397</v>
      </c>
      <c r="C287" t="s">
        <v>337</v>
      </c>
      <c r="D287" t="s">
        <v>338</v>
      </c>
      <c r="E287">
        <v>2022</v>
      </c>
      <c r="F287" t="s">
        <v>20</v>
      </c>
      <c r="G287" s="132">
        <v>2461</v>
      </c>
      <c r="H287" s="2">
        <v>45023</v>
      </c>
      <c r="I287" s="8" t="s">
        <v>21</v>
      </c>
    </row>
    <row r="288" spans="1:9" ht="15.75" customHeight="1" x14ac:dyDescent="0.25">
      <c r="A288" s="8" t="s">
        <v>657</v>
      </c>
      <c r="B288" t="s">
        <v>397</v>
      </c>
      <c r="C288" t="s">
        <v>337</v>
      </c>
      <c r="D288" t="s">
        <v>338</v>
      </c>
      <c r="E288">
        <v>2022</v>
      </c>
      <c r="F288" t="s">
        <v>24</v>
      </c>
      <c r="G288" s="132">
        <v>314</v>
      </c>
      <c r="H288" s="2">
        <v>45023</v>
      </c>
      <c r="I288" s="8" t="s">
        <v>21</v>
      </c>
    </row>
    <row r="289" spans="1:9" ht="15.75" customHeight="1" x14ac:dyDescent="0.25">
      <c r="A289" s="8" t="s">
        <v>656</v>
      </c>
      <c r="B289" t="s">
        <v>397</v>
      </c>
      <c r="C289" t="s">
        <v>337</v>
      </c>
      <c r="D289" t="s">
        <v>338</v>
      </c>
      <c r="E289">
        <v>2022</v>
      </c>
      <c r="F289" t="s">
        <v>26</v>
      </c>
      <c r="G289" s="132">
        <v>35737</v>
      </c>
      <c r="H289" s="2">
        <v>45023</v>
      </c>
      <c r="I289" s="8" t="s">
        <v>21</v>
      </c>
    </row>
    <row r="290" spans="1:9" ht="15.75" customHeight="1" x14ac:dyDescent="0.25">
      <c r="A290" s="13" t="s">
        <v>672</v>
      </c>
      <c r="B290" s="126" t="s">
        <v>27</v>
      </c>
      <c r="C290" s="126" t="s">
        <v>300</v>
      </c>
      <c r="D290" s="126" t="s">
        <v>32</v>
      </c>
      <c r="E290" s="126">
        <v>2022</v>
      </c>
      <c r="F290" s="126" t="s">
        <v>20</v>
      </c>
      <c r="G290" s="129">
        <v>17</v>
      </c>
      <c r="H290" s="17">
        <v>45049</v>
      </c>
      <c r="I290" s="14" t="s">
        <v>21</v>
      </c>
    </row>
    <row r="291" spans="1:9" ht="15.75" customHeight="1" x14ac:dyDescent="0.25">
      <c r="A291" s="13" t="s">
        <v>673</v>
      </c>
      <c r="B291" s="126" t="s">
        <v>27</v>
      </c>
      <c r="C291" s="126" t="s">
        <v>300</v>
      </c>
      <c r="D291" s="126" t="s">
        <v>32</v>
      </c>
      <c r="E291" s="126">
        <v>2022</v>
      </c>
      <c r="F291" s="126" t="s">
        <v>24</v>
      </c>
      <c r="G291" s="129">
        <v>4</v>
      </c>
      <c r="H291" s="17">
        <v>45049</v>
      </c>
      <c r="I291" s="14" t="s">
        <v>21</v>
      </c>
    </row>
    <row r="292" spans="1:9" ht="15.75" customHeight="1" x14ac:dyDescent="0.25">
      <c r="A292" s="13" t="s">
        <v>674</v>
      </c>
      <c r="B292" s="126" t="s">
        <v>27</v>
      </c>
      <c r="C292" s="126" t="s">
        <v>300</v>
      </c>
      <c r="D292" s="126" t="s">
        <v>32</v>
      </c>
      <c r="E292" s="126">
        <v>2022</v>
      </c>
      <c r="F292" s="126" t="s">
        <v>26</v>
      </c>
      <c r="G292" s="129">
        <v>7123</v>
      </c>
      <c r="H292" s="17">
        <v>45049</v>
      </c>
      <c r="I292" s="14" t="s">
        <v>21</v>
      </c>
    </row>
    <row r="293" spans="1:9" ht="15.75" customHeight="1" x14ac:dyDescent="0.25">
      <c r="A293" t="s">
        <v>682</v>
      </c>
      <c r="B293" s="10" t="s">
        <v>185</v>
      </c>
      <c r="C293" t="s">
        <v>194</v>
      </c>
      <c r="D293" t="s">
        <v>190</v>
      </c>
      <c r="E293">
        <v>2022</v>
      </c>
      <c r="F293" t="s">
        <v>20</v>
      </c>
      <c r="G293" s="132">
        <v>634</v>
      </c>
      <c r="H293" s="2">
        <v>45049</v>
      </c>
      <c r="I293" s="8" t="s">
        <v>21</v>
      </c>
    </row>
    <row r="294" spans="1:9" ht="15.75" customHeight="1" x14ac:dyDescent="0.25">
      <c r="A294" t="s">
        <v>681</v>
      </c>
      <c r="B294" s="10" t="s">
        <v>185</v>
      </c>
      <c r="C294" t="s">
        <v>194</v>
      </c>
      <c r="D294" t="s">
        <v>190</v>
      </c>
      <c r="E294">
        <v>2022</v>
      </c>
      <c r="F294" t="s">
        <v>24</v>
      </c>
      <c r="G294" s="132">
        <v>137</v>
      </c>
      <c r="H294" s="2">
        <v>45049</v>
      </c>
      <c r="I294" s="8" t="s">
        <v>21</v>
      </c>
    </row>
    <row r="295" spans="1:9" ht="15.75" customHeight="1" x14ac:dyDescent="0.25">
      <c r="A295" t="s">
        <v>680</v>
      </c>
      <c r="B295" s="10" t="s">
        <v>185</v>
      </c>
      <c r="C295" t="s">
        <v>194</v>
      </c>
      <c r="D295" t="s">
        <v>190</v>
      </c>
      <c r="E295">
        <v>2022</v>
      </c>
      <c r="F295" t="s">
        <v>26</v>
      </c>
      <c r="G295" s="132">
        <v>6115</v>
      </c>
      <c r="H295" s="2">
        <v>45049</v>
      </c>
      <c r="I295" s="8" t="s">
        <v>21</v>
      </c>
    </row>
    <row r="296" spans="1:9" ht="15.75" customHeight="1" x14ac:dyDescent="0.25">
      <c r="A296" s="14" t="s">
        <v>727</v>
      </c>
      <c r="B296" s="16" t="s">
        <v>416</v>
      </c>
      <c r="C296" s="126" t="s">
        <v>51</v>
      </c>
      <c r="D296" s="126" t="s">
        <v>363</v>
      </c>
      <c r="E296" s="126">
        <v>2022</v>
      </c>
      <c r="F296" s="126" t="s">
        <v>20</v>
      </c>
      <c r="G296" s="129">
        <v>1</v>
      </c>
      <c r="H296" s="17">
        <v>45287</v>
      </c>
      <c r="I296" s="14" t="s">
        <v>21</v>
      </c>
    </row>
    <row r="297" spans="1:9" ht="15.75" customHeight="1" x14ac:dyDescent="0.25">
      <c r="A297" s="14" t="s">
        <v>725</v>
      </c>
      <c r="B297" s="16" t="s">
        <v>416</v>
      </c>
      <c r="C297" s="126" t="s">
        <v>51</v>
      </c>
      <c r="D297" s="126" t="s">
        <v>363</v>
      </c>
      <c r="E297" s="126">
        <v>2022</v>
      </c>
      <c r="F297" s="126" t="s">
        <v>24</v>
      </c>
      <c r="G297" s="129" t="s">
        <v>171</v>
      </c>
      <c r="H297" s="17">
        <v>45287</v>
      </c>
      <c r="I297" s="14" t="s">
        <v>21</v>
      </c>
    </row>
    <row r="298" spans="1:9" ht="15.75" customHeight="1" x14ac:dyDescent="0.25">
      <c r="A298" s="8" t="s">
        <v>724</v>
      </c>
      <c r="B298" s="10" t="s">
        <v>421</v>
      </c>
      <c r="C298" t="s">
        <v>216</v>
      </c>
      <c r="D298" t="s">
        <v>422</v>
      </c>
      <c r="E298">
        <v>2022</v>
      </c>
      <c r="F298" t="s">
        <v>20</v>
      </c>
      <c r="G298" s="132">
        <v>2</v>
      </c>
      <c r="H298" s="2">
        <v>45287</v>
      </c>
      <c r="I298" s="8" t="s">
        <v>21</v>
      </c>
    </row>
    <row r="299" spans="1:9" s="137" customFormat="1" ht="15.75" customHeight="1" thickBot="1" x14ac:dyDescent="0.3">
      <c r="A299" s="137" t="s">
        <v>728</v>
      </c>
      <c r="B299" s="313" t="s">
        <v>421</v>
      </c>
      <c r="C299" s="137" t="s">
        <v>216</v>
      </c>
      <c r="D299" s="137" t="s">
        <v>422</v>
      </c>
      <c r="E299" s="137">
        <v>2022</v>
      </c>
      <c r="F299" s="137" t="s">
        <v>24</v>
      </c>
      <c r="G299" s="207" t="s">
        <v>171</v>
      </c>
      <c r="H299" s="205">
        <v>45287</v>
      </c>
      <c r="I299" s="137" t="s">
        <v>21</v>
      </c>
    </row>
    <row r="300" spans="1:9" ht="15.75" customHeight="1" x14ac:dyDescent="0.25">
      <c r="A300" s="14" t="s">
        <v>742</v>
      </c>
      <c r="B300" s="13" t="s">
        <v>14</v>
      </c>
      <c r="C300" s="14" t="s">
        <v>51</v>
      </c>
      <c r="D300" s="14" t="s">
        <v>19</v>
      </c>
      <c r="E300" s="14">
        <v>2023</v>
      </c>
      <c r="F300" s="14" t="s">
        <v>20</v>
      </c>
      <c r="G300" s="129">
        <f>5824-5533</f>
        <v>291</v>
      </c>
      <c r="H300" s="17">
        <v>45334</v>
      </c>
      <c r="I300" s="14" t="s">
        <v>21</v>
      </c>
    </row>
    <row r="301" spans="1:9" ht="15.75" customHeight="1" x14ac:dyDescent="0.25">
      <c r="A301" s="14" t="s">
        <v>743</v>
      </c>
      <c r="B301" s="13" t="s">
        <v>14</v>
      </c>
      <c r="C301" s="14" t="s">
        <v>51</v>
      </c>
      <c r="D301" s="14" t="s">
        <v>19</v>
      </c>
      <c r="E301" s="14">
        <v>2023</v>
      </c>
      <c r="F301" s="13" t="s">
        <v>24</v>
      </c>
      <c r="G301" s="129">
        <f>1956-1857</f>
        <v>99</v>
      </c>
      <c r="H301" s="17">
        <v>45334</v>
      </c>
      <c r="I301" s="14" t="s">
        <v>21</v>
      </c>
    </row>
    <row r="302" spans="1:9" ht="15.75" customHeight="1" x14ac:dyDescent="0.25">
      <c r="A302" s="14" t="s">
        <v>744</v>
      </c>
      <c r="B302" s="13" t="s">
        <v>14</v>
      </c>
      <c r="C302" s="14" t="s">
        <v>51</v>
      </c>
      <c r="D302" s="14" t="s">
        <v>19</v>
      </c>
      <c r="E302" s="14">
        <v>2023</v>
      </c>
      <c r="F302" s="13" t="s">
        <v>26</v>
      </c>
      <c r="G302" s="129">
        <f>195987-186188</f>
        <v>9799</v>
      </c>
      <c r="H302" s="17">
        <v>45334</v>
      </c>
      <c r="I302" s="14" t="s">
        <v>21</v>
      </c>
    </row>
    <row r="303" spans="1:9" ht="15.75" customHeight="1" x14ac:dyDescent="0.25">
      <c r="A303" s="12" t="s">
        <v>749</v>
      </c>
      <c r="B303" s="10" t="s">
        <v>370</v>
      </c>
      <c r="C303" s="8" t="s">
        <v>174</v>
      </c>
      <c r="D303" s="8" t="s">
        <v>153</v>
      </c>
      <c r="E303" s="8">
        <v>2023</v>
      </c>
      <c r="F303" s="8" t="s">
        <v>20</v>
      </c>
      <c r="G303" s="132">
        <v>89</v>
      </c>
      <c r="H303" s="160">
        <v>45343</v>
      </c>
      <c r="I303" s="8" t="s">
        <v>21</v>
      </c>
    </row>
    <row r="304" spans="1:9" ht="15.75" customHeight="1" x14ac:dyDescent="0.25">
      <c r="A304" s="12" t="s">
        <v>750</v>
      </c>
      <c r="B304" s="10" t="s">
        <v>370</v>
      </c>
      <c r="C304" s="8" t="s">
        <v>174</v>
      </c>
      <c r="D304" s="8" t="s">
        <v>153</v>
      </c>
      <c r="E304" s="8">
        <v>2023</v>
      </c>
      <c r="F304" s="12" t="s">
        <v>24</v>
      </c>
      <c r="G304" s="132">
        <v>7</v>
      </c>
      <c r="H304" s="160">
        <v>45343</v>
      </c>
      <c r="I304" s="8" t="s">
        <v>21</v>
      </c>
    </row>
    <row r="305" spans="1:13" ht="15.75" customHeight="1" x14ac:dyDescent="0.25">
      <c r="A305" s="12" t="s">
        <v>751</v>
      </c>
      <c r="B305" s="10" t="s">
        <v>370</v>
      </c>
      <c r="C305" s="8" t="s">
        <v>174</v>
      </c>
      <c r="D305" s="8" t="s">
        <v>153</v>
      </c>
      <c r="E305" s="8">
        <v>2023</v>
      </c>
      <c r="F305" s="12" t="s">
        <v>26</v>
      </c>
      <c r="G305" s="132">
        <v>1045</v>
      </c>
      <c r="H305" s="160">
        <v>45343</v>
      </c>
      <c r="I305" s="8" t="s">
        <v>21</v>
      </c>
    </row>
    <row r="306" spans="1:13" ht="15.75" customHeight="1" x14ac:dyDescent="0.25">
      <c r="A306" s="13" t="s">
        <v>752</v>
      </c>
      <c r="B306" s="16" t="s">
        <v>371</v>
      </c>
      <c r="C306" s="14" t="s">
        <v>174</v>
      </c>
      <c r="D306" s="13" t="s">
        <v>158</v>
      </c>
      <c r="E306" s="14">
        <v>2023</v>
      </c>
      <c r="F306" s="14" t="s">
        <v>20</v>
      </c>
      <c r="G306" s="129">
        <v>1404</v>
      </c>
      <c r="H306" s="164">
        <v>45343</v>
      </c>
      <c r="I306" s="14" t="s">
        <v>21</v>
      </c>
    </row>
    <row r="307" spans="1:13" ht="15.75" customHeight="1" x14ac:dyDescent="0.25">
      <c r="A307" s="13" t="s">
        <v>753</v>
      </c>
      <c r="B307" s="16" t="s">
        <v>371</v>
      </c>
      <c r="C307" s="14" t="s">
        <v>174</v>
      </c>
      <c r="D307" s="13" t="s">
        <v>158</v>
      </c>
      <c r="E307" s="14">
        <v>2023</v>
      </c>
      <c r="F307" s="13" t="s">
        <v>24</v>
      </c>
      <c r="G307" s="129">
        <v>185</v>
      </c>
      <c r="H307" s="164">
        <v>45343</v>
      </c>
      <c r="I307" s="14" t="s">
        <v>21</v>
      </c>
    </row>
    <row r="308" spans="1:13" ht="15.75" customHeight="1" x14ac:dyDescent="0.25">
      <c r="A308" s="13" t="s">
        <v>754</v>
      </c>
      <c r="B308" s="16" t="s">
        <v>371</v>
      </c>
      <c r="C308" s="14" t="s">
        <v>174</v>
      </c>
      <c r="D308" s="13" t="s">
        <v>158</v>
      </c>
      <c r="E308" s="14">
        <v>2023</v>
      </c>
      <c r="F308" s="13" t="s">
        <v>26</v>
      </c>
      <c r="G308" s="129">
        <v>43081</v>
      </c>
      <c r="H308" s="164">
        <v>45343</v>
      </c>
      <c r="I308" s="14" t="s">
        <v>21</v>
      </c>
    </row>
    <row r="309" spans="1:13" ht="15.75" customHeight="1" x14ac:dyDescent="0.25">
      <c r="A309" s="8" t="s">
        <v>758</v>
      </c>
      <c r="B309" t="s">
        <v>393</v>
      </c>
      <c r="C309" t="s">
        <v>194</v>
      </c>
      <c r="D309" t="s">
        <v>190</v>
      </c>
      <c r="E309">
        <v>2023</v>
      </c>
      <c r="F309" t="s">
        <v>20</v>
      </c>
      <c r="G309" s="132">
        <v>133</v>
      </c>
      <c r="H309" s="2">
        <v>45348</v>
      </c>
      <c r="I309" s="8" t="s">
        <v>21</v>
      </c>
    </row>
    <row r="310" spans="1:13" ht="15.75" customHeight="1" x14ac:dyDescent="0.25">
      <c r="A310" s="8" t="s">
        <v>759</v>
      </c>
      <c r="B310" t="s">
        <v>393</v>
      </c>
      <c r="C310" t="s">
        <v>194</v>
      </c>
      <c r="D310" t="s">
        <v>190</v>
      </c>
      <c r="E310">
        <v>2023</v>
      </c>
      <c r="F310" t="s">
        <v>24</v>
      </c>
      <c r="G310" s="132">
        <v>15</v>
      </c>
      <c r="H310" s="2">
        <v>45348</v>
      </c>
      <c r="I310" s="8" t="s">
        <v>21</v>
      </c>
    </row>
    <row r="311" spans="1:13" ht="15.75" customHeight="1" x14ac:dyDescent="0.25">
      <c r="A311" s="8" t="s">
        <v>760</v>
      </c>
      <c r="B311" t="s">
        <v>393</v>
      </c>
      <c r="C311" t="s">
        <v>194</v>
      </c>
      <c r="D311" t="s">
        <v>190</v>
      </c>
      <c r="E311">
        <v>2023</v>
      </c>
      <c r="F311" t="s">
        <v>26</v>
      </c>
      <c r="G311" s="132">
        <v>1575</v>
      </c>
      <c r="H311" s="2">
        <v>45348</v>
      </c>
      <c r="I311" s="8" t="s">
        <v>21</v>
      </c>
    </row>
    <row r="312" spans="1:13" ht="15.75" customHeight="1" x14ac:dyDescent="0.25">
      <c r="A312" s="13" t="s">
        <v>764</v>
      </c>
      <c r="B312" s="126" t="s">
        <v>398</v>
      </c>
      <c r="C312" s="126" t="s">
        <v>54</v>
      </c>
      <c r="D312" s="126" t="s">
        <v>61</v>
      </c>
      <c r="E312" s="126">
        <v>2023</v>
      </c>
      <c r="F312" s="126" t="s">
        <v>20</v>
      </c>
      <c r="G312" s="129">
        <v>1158</v>
      </c>
      <c r="H312" s="17">
        <v>45348</v>
      </c>
      <c r="I312" s="14" t="s">
        <v>21</v>
      </c>
    </row>
    <row r="313" spans="1:13" ht="15.75" customHeight="1" x14ac:dyDescent="0.25">
      <c r="A313" s="13" t="s">
        <v>765</v>
      </c>
      <c r="B313" s="126" t="s">
        <v>398</v>
      </c>
      <c r="C313" s="126" t="s">
        <v>54</v>
      </c>
      <c r="D313" s="126" t="s">
        <v>61</v>
      </c>
      <c r="E313" s="126">
        <v>2023</v>
      </c>
      <c r="F313" s="126" t="s">
        <v>24</v>
      </c>
      <c r="G313" s="129">
        <v>65</v>
      </c>
      <c r="H313" s="17">
        <v>45348</v>
      </c>
      <c r="I313" s="14" t="s">
        <v>21</v>
      </c>
    </row>
    <row r="314" spans="1:13" ht="15.75" customHeight="1" x14ac:dyDescent="0.25">
      <c r="A314" s="13" t="s">
        <v>766</v>
      </c>
      <c r="B314" s="126" t="s">
        <v>398</v>
      </c>
      <c r="C314" s="126" t="s">
        <v>54</v>
      </c>
      <c r="D314" s="126" t="s">
        <v>61</v>
      </c>
      <c r="E314" s="126">
        <v>2023</v>
      </c>
      <c r="F314" s="126" t="s">
        <v>26</v>
      </c>
      <c r="G314" s="129">
        <v>7370</v>
      </c>
      <c r="H314" s="17">
        <v>45348</v>
      </c>
      <c r="I314" s="14" t="s">
        <v>21</v>
      </c>
    </row>
    <row r="315" spans="1:13" ht="15.75" customHeight="1" x14ac:dyDescent="0.25">
      <c r="A315" s="8" t="s">
        <v>770</v>
      </c>
      <c r="B315" t="s">
        <v>395</v>
      </c>
      <c r="C315" t="s">
        <v>194</v>
      </c>
      <c r="D315" t="s">
        <v>190</v>
      </c>
      <c r="E315">
        <v>2023</v>
      </c>
      <c r="F315" t="s">
        <v>20</v>
      </c>
      <c r="G315" s="132">
        <v>6425</v>
      </c>
      <c r="H315" s="2">
        <v>45348</v>
      </c>
      <c r="I315" s="8" t="s">
        <v>21</v>
      </c>
    </row>
    <row r="316" spans="1:13" ht="15.75" customHeight="1" x14ac:dyDescent="0.25">
      <c r="A316" s="8" t="s">
        <v>771</v>
      </c>
      <c r="B316" t="s">
        <v>395</v>
      </c>
      <c r="C316" t="s">
        <v>194</v>
      </c>
      <c r="D316" t="s">
        <v>190</v>
      </c>
      <c r="E316">
        <v>2023</v>
      </c>
      <c r="F316" t="s">
        <v>24</v>
      </c>
      <c r="G316" s="132">
        <v>343</v>
      </c>
      <c r="H316" s="2">
        <v>45348</v>
      </c>
      <c r="I316" s="8" t="s">
        <v>21</v>
      </c>
      <c r="M316" s="317"/>
    </row>
    <row r="317" spans="1:13" ht="15.75" customHeight="1" x14ac:dyDescent="0.25">
      <c r="A317" s="8" t="s">
        <v>772</v>
      </c>
      <c r="B317" t="s">
        <v>395</v>
      </c>
      <c r="C317" t="s">
        <v>194</v>
      </c>
      <c r="D317" t="s">
        <v>190</v>
      </c>
      <c r="E317">
        <v>2023</v>
      </c>
      <c r="F317" t="s">
        <v>26</v>
      </c>
      <c r="G317" s="132">
        <v>92166</v>
      </c>
      <c r="H317" s="2">
        <v>45348</v>
      </c>
      <c r="I317" s="8" t="s">
        <v>21</v>
      </c>
      <c r="M317" s="317"/>
    </row>
    <row r="318" spans="1:13" ht="15.75" customHeight="1" x14ac:dyDescent="0.25">
      <c r="A318" s="126" t="s">
        <v>773</v>
      </c>
      <c r="B318" s="126" t="s">
        <v>396</v>
      </c>
      <c r="C318" s="126" t="s">
        <v>194</v>
      </c>
      <c r="D318" s="126" t="s">
        <v>190</v>
      </c>
      <c r="E318" s="126">
        <v>2023</v>
      </c>
      <c r="F318" s="126" t="s">
        <v>20</v>
      </c>
      <c r="G318" s="129">
        <v>1246</v>
      </c>
      <c r="H318" s="17">
        <v>45348</v>
      </c>
      <c r="I318" s="14" t="s">
        <v>21</v>
      </c>
    </row>
    <row r="319" spans="1:13" ht="15.75" customHeight="1" x14ac:dyDescent="0.25">
      <c r="A319" s="126" t="s">
        <v>774</v>
      </c>
      <c r="B319" s="126" t="s">
        <v>396</v>
      </c>
      <c r="C319" s="126" t="s">
        <v>194</v>
      </c>
      <c r="D319" s="126" t="s">
        <v>190</v>
      </c>
      <c r="E319" s="126">
        <v>2023</v>
      </c>
      <c r="F319" s="126" t="s">
        <v>24</v>
      </c>
      <c r="G319" s="129">
        <v>227</v>
      </c>
      <c r="H319" s="17">
        <v>45348</v>
      </c>
      <c r="I319" s="14" t="s">
        <v>21</v>
      </c>
    </row>
    <row r="320" spans="1:13" ht="15.75" customHeight="1" x14ac:dyDescent="0.25">
      <c r="A320" s="126" t="s">
        <v>775</v>
      </c>
      <c r="B320" s="126" t="s">
        <v>396</v>
      </c>
      <c r="C320" s="126" t="s">
        <v>194</v>
      </c>
      <c r="D320" s="126" t="s">
        <v>190</v>
      </c>
      <c r="E320" s="126">
        <v>2023</v>
      </c>
      <c r="F320" s="126" t="s">
        <v>26</v>
      </c>
      <c r="G320" s="129">
        <v>20958</v>
      </c>
      <c r="H320" s="17">
        <v>45348</v>
      </c>
      <c r="I320" s="14" t="s">
        <v>21</v>
      </c>
    </row>
    <row r="321" spans="1:9" ht="15.75" customHeight="1" x14ac:dyDescent="0.25">
      <c r="A321" s="8" t="s">
        <v>781</v>
      </c>
      <c r="B321" t="s">
        <v>397</v>
      </c>
      <c r="C321" t="s">
        <v>337</v>
      </c>
      <c r="D321" t="s">
        <v>338</v>
      </c>
      <c r="E321">
        <v>2023</v>
      </c>
      <c r="F321" t="s">
        <v>20</v>
      </c>
      <c r="G321" s="132">
        <v>37446</v>
      </c>
      <c r="H321" s="2">
        <v>45348</v>
      </c>
      <c r="I321" s="8" t="s">
        <v>21</v>
      </c>
    </row>
    <row r="322" spans="1:9" ht="15.75" customHeight="1" x14ac:dyDescent="0.25">
      <c r="A322" s="8" t="s">
        <v>780</v>
      </c>
      <c r="B322" t="s">
        <v>397</v>
      </c>
      <c r="C322" t="s">
        <v>337</v>
      </c>
      <c r="D322" t="s">
        <v>338</v>
      </c>
      <c r="E322">
        <v>2023</v>
      </c>
      <c r="F322" t="s">
        <v>24</v>
      </c>
      <c r="G322" s="132">
        <v>253</v>
      </c>
      <c r="H322" s="2">
        <v>45348</v>
      </c>
      <c r="I322" s="8" t="s">
        <v>21</v>
      </c>
    </row>
    <row r="323" spans="1:9" ht="15.75" customHeight="1" x14ac:dyDescent="0.25">
      <c r="A323" s="8" t="s">
        <v>779</v>
      </c>
      <c r="B323" t="s">
        <v>397</v>
      </c>
      <c r="C323" t="s">
        <v>337</v>
      </c>
      <c r="D323" t="s">
        <v>338</v>
      </c>
      <c r="E323">
        <v>2023</v>
      </c>
      <c r="F323" t="s">
        <v>26</v>
      </c>
      <c r="G323" s="132">
        <v>33839</v>
      </c>
      <c r="H323" s="2">
        <v>45348</v>
      </c>
      <c r="I323" s="8" t="s">
        <v>21</v>
      </c>
    </row>
    <row r="324" spans="1:9" ht="15.75" customHeight="1" x14ac:dyDescent="0.25">
      <c r="A324" s="14" t="s">
        <v>793</v>
      </c>
      <c r="B324" s="126" t="s">
        <v>373</v>
      </c>
      <c r="C324" s="126" t="s">
        <v>54</v>
      </c>
      <c r="D324" s="13" t="s">
        <v>45</v>
      </c>
      <c r="E324" s="126">
        <v>2023</v>
      </c>
      <c r="F324" s="126" t="s">
        <v>20</v>
      </c>
      <c r="G324" s="129">
        <v>812</v>
      </c>
      <c r="H324" s="17">
        <v>45356</v>
      </c>
      <c r="I324" s="14" t="s">
        <v>21</v>
      </c>
    </row>
    <row r="325" spans="1:9" ht="15.75" customHeight="1" x14ac:dyDescent="0.25">
      <c r="A325" s="14" t="s">
        <v>794</v>
      </c>
      <c r="B325" s="126" t="s">
        <v>373</v>
      </c>
      <c r="C325" s="126" t="s">
        <v>54</v>
      </c>
      <c r="D325" s="13" t="s">
        <v>45</v>
      </c>
      <c r="E325" s="126">
        <v>2023</v>
      </c>
      <c r="F325" s="126" t="s">
        <v>24</v>
      </c>
      <c r="G325" s="129">
        <v>281</v>
      </c>
      <c r="H325" s="17">
        <v>45356</v>
      </c>
      <c r="I325" s="14" t="s">
        <v>21</v>
      </c>
    </row>
    <row r="326" spans="1:9" ht="15.75" customHeight="1" x14ac:dyDescent="0.25">
      <c r="A326" s="14" t="s">
        <v>795</v>
      </c>
      <c r="B326" s="126" t="s">
        <v>373</v>
      </c>
      <c r="C326" s="126" t="s">
        <v>54</v>
      </c>
      <c r="D326" s="13" t="s">
        <v>45</v>
      </c>
      <c r="E326" s="126">
        <v>2023</v>
      </c>
      <c r="F326" s="126" t="s">
        <v>26</v>
      </c>
      <c r="G326" s="129">
        <v>35369</v>
      </c>
      <c r="H326" s="17">
        <v>45356</v>
      </c>
      <c r="I326" s="14" t="s">
        <v>21</v>
      </c>
    </row>
    <row r="327" spans="1:9" ht="15.75" customHeight="1" x14ac:dyDescent="0.25">
      <c r="A327" s="8" t="s">
        <v>796</v>
      </c>
      <c r="B327" t="s">
        <v>787</v>
      </c>
      <c r="C327" t="s">
        <v>54</v>
      </c>
      <c r="D327" s="12" t="s">
        <v>49</v>
      </c>
      <c r="E327">
        <v>2023</v>
      </c>
      <c r="F327" t="s">
        <v>20</v>
      </c>
      <c r="G327" s="132">
        <v>803</v>
      </c>
      <c r="H327" s="2">
        <v>45356</v>
      </c>
      <c r="I327" s="8" t="s">
        <v>21</v>
      </c>
    </row>
    <row r="328" spans="1:9" ht="15.75" customHeight="1" x14ac:dyDescent="0.25">
      <c r="A328" s="8" t="s">
        <v>797</v>
      </c>
      <c r="B328" t="s">
        <v>787</v>
      </c>
      <c r="C328" t="s">
        <v>54</v>
      </c>
      <c r="D328" s="12" t="s">
        <v>49</v>
      </c>
      <c r="E328">
        <v>2023</v>
      </c>
      <c r="F328" t="s">
        <v>24</v>
      </c>
      <c r="G328" s="132">
        <v>122</v>
      </c>
      <c r="H328" s="2">
        <v>45356</v>
      </c>
      <c r="I328" s="8" t="s">
        <v>21</v>
      </c>
    </row>
    <row r="329" spans="1:9" ht="15.75" customHeight="1" x14ac:dyDescent="0.25">
      <c r="A329" s="8" t="s">
        <v>798</v>
      </c>
      <c r="B329" t="s">
        <v>787</v>
      </c>
      <c r="C329" t="s">
        <v>54</v>
      </c>
      <c r="D329" s="12" t="s">
        <v>49</v>
      </c>
      <c r="E329">
        <v>2023</v>
      </c>
      <c r="F329" t="s">
        <v>26</v>
      </c>
      <c r="G329" s="132">
        <v>16824</v>
      </c>
      <c r="H329" s="2">
        <v>45356</v>
      </c>
      <c r="I329" s="8" t="s">
        <v>21</v>
      </c>
    </row>
    <row r="330" spans="1:9" ht="15.75" customHeight="1" x14ac:dyDescent="0.25">
      <c r="A330" s="14" t="s">
        <v>802</v>
      </c>
      <c r="B330" s="126" t="s">
        <v>385</v>
      </c>
      <c r="C330" s="126" t="s">
        <v>54</v>
      </c>
      <c r="D330" s="13" t="s">
        <v>58</v>
      </c>
      <c r="E330" s="126">
        <v>2023</v>
      </c>
      <c r="F330" s="126" t="s">
        <v>20</v>
      </c>
      <c r="G330" s="129">
        <v>210</v>
      </c>
      <c r="H330" s="17">
        <v>45356</v>
      </c>
      <c r="I330" s="14" t="s">
        <v>21</v>
      </c>
    </row>
    <row r="331" spans="1:9" ht="15.75" customHeight="1" x14ac:dyDescent="0.25">
      <c r="A331" s="14" t="s">
        <v>803</v>
      </c>
      <c r="B331" s="126" t="s">
        <v>385</v>
      </c>
      <c r="C331" s="126" t="s">
        <v>54</v>
      </c>
      <c r="D331" s="13" t="s">
        <v>58</v>
      </c>
      <c r="E331" s="126">
        <v>2023</v>
      </c>
      <c r="F331" s="126" t="s">
        <v>24</v>
      </c>
      <c r="G331" s="129">
        <v>35</v>
      </c>
      <c r="H331" s="17">
        <v>45356</v>
      </c>
      <c r="I331" s="14" t="s">
        <v>21</v>
      </c>
    </row>
    <row r="332" spans="1:9" ht="15.75" customHeight="1" x14ac:dyDescent="0.25">
      <c r="A332" s="14" t="s">
        <v>804</v>
      </c>
      <c r="B332" s="126" t="s">
        <v>385</v>
      </c>
      <c r="C332" s="126" t="s">
        <v>54</v>
      </c>
      <c r="D332" s="13" t="s">
        <v>58</v>
      </c>
      <c r="E332" s="126">
        <v>2023</v>
      </c>
      <c r="F332" s="126" t="s">
        <v>26</v>
      </c>
      <c r="G332" s="129">
        <v>4198</v>
      </c>
      <c r="H332" s="17">
        <v>45356</v>
      </c>
      <c r="I332" s="14" t="s">
        <v>21</v>
      </c>
    </row>
    <row r="333" spans="1:9" ht="15.75" customHeight="1" x14ac:dyDescent="0.25">
      <c r="A333" s="8" t="s">
        <v>790</v>
      </c>
      <c r="B333" t="s">
        <v>376</v>
      </c>
      <c r="C333" t="s">
        <v>54</v>
      </c>
      <c r="D333" s="12" t="s">
        <v>32</v>
      </c>
      <c r="E333">
        <v>2023</v>
      </c>
      <c r="F333" t="s">
        <v>20</v>
      </c>
      <c r="G333" s="132">
        <v>2316</v>
      </c>
      <c r="H333" s="2">
        <v>45356</v>
      </c>
      <c r="I333" s="8" t="s">
        <v>21</v>
      </c>
    </row>
    <row r="334" spans="1:9" ht="15.75" customHeight="1" x14ac:dyDescent="0.25">
      <c r="A334" s="8" t="s">
        <v>791</v>
      </c>
      <c r="B334" t="s">
        <v>376</v>
      </c>
      <c r="C334" t="s">
        <v>54</v>
      </c>
      <c r="D334" s="12" t="s">
        <v>32</v>
      </c>
      <c r="E334">
        <v>2023</v>
      </c>
      <c r="F334" t="s">
        <v>24</v>
      </c>
      <c r="G334" s="132">
        <v>260</v>
      </c>
      <c r="H334" s="2">
        <v>45356</v>
      </c>
      <c r="I334" s="8" t="s">
        <v>21</v>
      </c>
    </row>
    <row r="335" spans="1:9" ht="15.75" customHeight="1" x14ac:dyDescent="0.25">
      <c r="A335" s="8" t="s">
        <v>792</v>
      </c>
      <c r="B335" t="s">
        <v>376</v>
      </c>
      <c r="C335" t="s">
        <v>54</v>
      </c>
      <c r="D335" s="12" t="s">
        <v>32</v>
      </c>
      <c r="E335">
        <v>2023</v>
      </c>
      <c r="F335" t="s">
        <v>26</v>
      </c>
      <c r="G335" s="132">
        <v>45400</v>
      </c>
      <c r="H335" s="2">
        <v>45356</v>
      </c>
      <c r="I335" s="8" t="s">
        <v>21</v>
      </c>
    </row>
    <row r="336" spans="1:9" ht="15.75" customHeight="1" x14ac:dyDescent="0.25">
      <c r="A336" s="14" t="s">
        <v>808</v>
      </c>
      <c r="B336" s="126" t="s">
        <v>378</v>
      </c>
      <c r="C336" s="126" t="s">
        <v>54</v>
      </c>
      <c r="D336" s="13" t="s">
        <v>61</v>
      </c>
      <c r="E336" s="126">
        <v>2023</v>
      </c>
      <c r="F336" s="126" t="s">
        <v>20</v>
      </c>
      <c r="G336" s="129">
        <v>199</v>
      </c>
      <c r="H336" s="17">
        <v>45356</v>
      </c>
      <c r="I336" s="14" t="s">
        <v>21</v>
      </c>
    </row>
    <row r="337" spans="1:9" ht="15.75" customHeight="1" x14ac:dyDescent="0.25">
      <c r="A337" s="14" t="s">
        <v>809</v>
      </c>
      <c r="B337" s="126" t="s">
        <v>378</v>
      </c>
      <c r="C337" s="126" t="s">
        <v>54</v>
      </c>
      <c r="D337" s="13" t="s">
        <v>61</v>
      </c>
      <c r="E337" s="126">
        <v>2023</v>
      </c>
      <c r="F337" s="126" t="s">
        <v>24</v>
      </c>
      <c r="G337" s="129">
        <v>35</v>
      </c>
      <c r="H337" s="17">
        <v>45356</v>
      </c>
      <c r="I337" s="14" t="s">
        <v>21</v>
      </c>
    </row>
    <row r="338" spans="1:9" ht="15.75" customHeight="1" x14ac:dyDescent="0.25">
      <c r="A338" s="14" t="s">
        <v>810</v>
      </c>
      <c r="B338" s="126" t="s">
        <v>378</v>
      </c>
      <c r="C338" s="126" t="s">
        <v>54</v>
      </c>
      <c r="D338" s="13" t="s">
        <v>61</v>
      </c>
      <c r="E338" s="126">
        <v>2023</v>
      </c>
      <c r="F338" s="126" t="s">
        <v>26</v>
      </c>
      <c r="G338" s="129">
        <v>1053</v>
      </c>
      <c r="H338" s="17">
        <v>45356</v>
      </c>
      <c r="I338" s="14" t="s">
        <v>21</v>
      </c>
    </row>
    <row r="339" spans="1:9" ht="15.75" customHeight="1" x14ac:dyDescent="0.25">
      <c r="A339" s="8" t="s">
        <v>816</v>
      </c>
      <c r="B339" t="s">
        <v>381</v>
      </c>
      <c r="C339" t="s">
        <v>54</v>
      </c>
      <c r="D339" s="12" t="s">
        <v>61</v>
      </c>
      <c r="E339">
        <v>2023</v>
      </c>
      <c r="F339" t="s">
        <v>20</v>
      </c>
      <c r="G339" s="132">
        <v>213</v>
      </c>
      <c r="H339" s="2">
        <v>45356</v>
      </c>
      <c r="I339" s="8" t="s">
        <v>21</v>
      </c>
    </row>
    <row r="340" spans="1:9" ht="15.75" customHeight="1" x14ac:dyDescent="0.25">
      <c r="A340" s="8" t="s">
        <v>815</v>
      </c>
      <c r="B340" t="s">
        <v>381</v>
      </c>
      <c r="C340" t="s">
        <v>54</v>
      </c>
      <c r="D340" s="12" t="s">
        <v>61</v>
      </c>
      <c r="E340">
        <v>2023</v>
      </c>
      <c r="F340" t="s">
        <v>24</v>
      </c>
      <c r="G340" s="132">
        <v>136</v>
      </c>
      <c r="H340" s="2">
        <v>45356</v>
      </c>
      <c r="I340" s="8" t="s">
        <v>21</v>
      </c>
    </row>
    <row r="341" spans="1:9" ht="15.75" customHeight="1" x14ac:dyDescent="0.25">
      <c r="A341" s="8" t="s">
        <v>814</v>
      </c>
      <c r="B341" t="s">
        <v>381</v>
      </c>
      <c r="C341" t="s">
        <v>54</v>
      </c>
      <c r="D341" s="12" t="s">
        <v>61</v>
      </c>
      <c r="E341">
        <v>2023</v>
      </c>
      <c r="F341" t="s">
        <v>26</v>
      </c>
      <c r="G341" s="132">
        <v>5335</v>
      </c>
      <c r="H341" s="2">
        <v>45356</v>
      </c>
      <c r="I341" s="8" t="s">
        <v>21</v>
      </c>
    </row>
    <row r="342" spans="1:9" ht="15.75" customHeight="1" x14ac:dyDescent="0.25">
      <c r="A342" s="14" t="s">
        <v>820</v>
      </c>
      <c r="B342" s="16" t="s">
        <v>185</v>
      </c>
      <c r="C342" s="126" t="s">
        <v>194</v>
      </c>
      <c r="D342" s="126" t="s">
        <v>190</v>
      </c>
      <c r="E342" s="126">
        <v>2023</v>
      </c>
      <c r="F342" s="126" t="s">
        <v>20</v>
      </c>
      <c r="G342" s="129">
        <v>631</v>
      </c>
      <c r="H342" s="164">
        <v>45378</v>
      </c>
      <c r="I342" s="14" t="s">
        <v>21</v>
      </c>
    </row>
    <row r="343" spans="1:9" ht="15.75" customHeight="1" x14ac:dyDescent="0.25">
      <c r="A343" s="14" t="s">
        <v>821</v>
      </c>
      <c r="B343" s="16" t="s">
        <v>185</v>
      </c>
      <c r="C343" s="126" t="s">
        <v>194</v>
      </c>
      <c r="D343" s="126" t="s">
        <v>190</v>
      </c>
      <c r="E343" s="126">
        <v>2023</v>
      </c>
      <c r="F343" s="126" t="s">
        <v>24</v>
      </c>
      <c r="G343" s="129">
        <v>147</v>
      </c>
      <c r="H343" s="164">
        <v>45378</v>
      </c>
      <c r="I343" s="14" t="s">
        <v>21</v>
      </c>
    </row>
    <row r="344" spans="1:9" ht="15.75" customHeight="1" x14ac:dyDescent="0.25">
      <c r="A344" s="14" t="s">
        <v>822</v>
      </c>
      <c r="B344" s="16" t="s">
        <v>185</v>
      </c>
      <c r="C344" s="126" t="s">
        <v>194</v>
      </c>
      <c r="D344" s="126" t="s">
        <v>190</v>
      </c>
      <c r="E344" s="126">
        <v>2023</v>
      </c>
      <c r="F344" s="126" t="s">
        <v>26</v>
      </c>
      <c r="G344" s="129">
        <v>5699</v>
      </c>
      <c r="H344" s="164">
        <v>45378</v>
      </c>
      <c r="I344" s="14" t="s">
        <v>21</v>
      </c>
    </row>
    <row r="345" spans="1:9" ht="15.75" customHeight="1" x14ac:dyDescent="0.25">
      <c r="A345" t="s">
        <v>830</v>
      </c>
      <c r="B345" t="s">
        <v>27</v>
      </c>
      <c r="C345" t="s">
        <v>300</v>
      </c>
      <c r="D345" t="s">
        <v>32</v>
      </c>
      <c r="E345">
        <v>2023</v>
      </c>
      <c r="F345" t="s">
        <v>20</v>
      </c>
      <c r="G345" s="132">
        <v>17</v>
      </c>
      <c r="H345" s="2">
        <v>45429</v>
      </c>
      <c r="I345" s="8" t="s">
        <v>21</v>
      </c>
    </row>
    <row r="346" spans="1:9" ht="15.75" customHeight="1" x14ac:dyDescent="0.25">
      <c r="A346" t="s">
        <v>831</v>
      </c>
      <c r="B346" t="s">
        <v>27</v>
      </c>
      <c r="C346" t="s">
        <v>300</v>
      </c>
      <c r="D346" t="s">
        <v>32</v>
      </c>
      <c r="E346">
        <v>2023</v>
      </c>
      <c r="F346" t="s">
        <v>24</v>
      </c>
      <c r="G346" s="132">
        <v>4</v>
      </c>
      <c r="H346" s="2">
        <v>45429</v>
      </c>
      <c r="I346" s="8" t="s">
        <v>21</v>
      </c>
    </row>
    <row r="347" spans="1:9" ht="15.75" customHeight="1" thickBot="1" x14ac:dyDescent="0.3">
      <c r="A347" s="137" t="s">
        <v>832</v>
      </c>
      <c r="B347" s="137" t="s">
        <v>27</v>
      </c>
      <c r="C347" s="137" t="s">
        <v>300</v>
      </c>
      <c r="D347" s="137" t="s">
        <v>32</v>
      </c>
      <c r="E347" s="137">
        <v>2023</v>
      </c>
      <c r="F347" s="137" t="s">
        <v>26</v>
      </c>
      <c r="G347" s="207">
        <v>7002</v>
      </c>
      <c r="H347" s="205">
        <v>45429</v>
      </c>
      <c r="I347" s="137" t="s">
        <v>21</v>
      </c>
    </row>
    <row r="348" spans="1:9" ht="15.75" customHeight="1" x14ac:dyDescent="0.25">
      <c r="A348" s="14" t="s">
        <v>921</v>
      </c>
      <c r="B348" s="126" t="s">
        <v>373</v>
      </c>
      <c r="C348" s="126" t="s">
        <v>54</v>
      </c>
      <c r="D348" s="13" t="s">
        <v>45</v>
      </c>
      <c r="E348" s="126">
        <v>2024</v>
      </c>
      <c r="F348" s="126" t="s">
        <v>20</v>
      </c>
      <c r="G348" s="129">
        <v>897</v>
      </c>
      <c r="H348" s="17">
        <v>45728</v>
      </c>
      <c r="I348" s="14" t="s">
        <v>21</v>
      </c>
    </row>
    <row r="349" spans="1:9" ht="15.75" customHeight="1" x14ac:dyDescent="0.25">
      <c r="A349" s="14" t="s">
        <v>922</v>
      </c>
      <c r="B349" s="126" t="s">
        <v>373</v>
      </c>
      <c r="C349" s="126" t="s">
        <v>54</v>
      </c>
      <c r="D349" s="13" t="s">
        <v>45</v>
      </c>
      <c r="E349" s="126">
        <v>2024</v>
      </c>
      <c r="F349" s="126" t="s">
        <v>24</v>
      </c>
      <c r="G349" s="129">
        <v>83</v>
      </c>
      <c r="H349" s="17">
        <v>45728</v>
      </c>
      <c r="I349" s="14" t="s">
        <v>21</v>
      </c>
    </row>
    <row r="350" spans="1:9" ht="15.75" customHeight="1" x14ac:dyDescent="0.25">
      <c r="A350" s="14" t="s">
        <v>923</v>
      </c>
      <c r="B350" s="126" t="s">
        <v>373</v>
      </c>
      <c r="C350" s="126" t="s">
        <v>54</v>
      </c>
      <c r="D350" s="13" t="s">
        <v>45</v>
      </c>
      <c r="E350" s="126">
        <v>2024</v>
      </c>
      <c r="F350" s="126" t="s">
        <v>26</v>
      </c>
      <c r="G350" s="129">
        <v>33663</v>
      </c>
      <c r="H350" s="17">
        <v>45728</v>
      </c>
      <c r="I350" s="14" t="s">
        <v>21</v>
      </c>
    </row>
    <row r="351" spans="1:9" ht="15.75" customHeight="1" x14ac:dyDescent="0.25">
      <c r="A351" s="8" t="s">
        <v>918</v>
      </c>
      <c r="B351" t="s">
        <v>787</v>
      </c>
      <c r="C351" t="s">
        <v>54</v>
      </c>
      <c r="D351" s="12" t="s">
        <v>49</v>
      </c>
      <c r="E351">
        <v>2024</v>
      </c>
      <c r="F351" t="s">
        <v>20</v>
      </c>
      <c r="G351" s="132">
        <v>1258</v>
      </c>
      <c r="H351" s="2">
        <v>45728</v>
      </c>
      <c r="I351" s="8" t="s">
        <v>21</v>
      </c>
    </row>
    <row r="352" spans="1:9" ht="15.75" customHeight="1" x14ac:dyDescent="0.25">
      <c r="A352" s="8" t="s">
        <v>919</v>
      </c>
      <c r="B352" t="s">
        <v>787</v>
      </c>
      <c r="C352" t="s">
        <v>54</v>
      </c>
      <c r="D352" s="12" t="s">
        <v>49</v>
      </c>
      <c r="E352">
        <v>2024</v>
      </c>
      <c r="F352" t="s">
        <v>24</v>
      </c>
      <c r="G352" s="132">
        <v>100</v>
      </c>
      <c r="H352" s="2">
        <v>45728</v>
      </c>
      <c r="I352" s="8" t="s">
        <v>21</v>
      </c>
    </row>
    <row r="353" spans="1:9" ht="15.75" customHeight="1" x14ac:dyDescent="0.25">
      <c r="A353" s="8" t="s">
        <v>920</v>
      </c>
      <c r="B353" t="s">
        <v>787</v>
      </c>
      <c r="C353" t="s">
        <v>54</v>
      </c>
      <c r="D353" s="12" t="s">
        <v>49</v>
      </c>
      <c r="E353">
        <v>2024</v>
      </c>
      <c r="F353" t="s">
        <v>26</v>
      </c>
      <c r="G353" s="132">
        <v>17229</v>
      </c>
      <c r="H353" s="2">
        <v>45728</v>
      </c>
      <c r="I353" s="8" t="s">
        <v>21</v>
      </c>
    </row>
    <row r="354" spans="1:9" ht="15.75" customHeight="1" x14ac:dyDescent="0.25">
      <c r="A354" s="14" t="s">
        <v>912</v>
      </c>
      <c r="B354" s="126" t="s">
        <v>378</v>
      </c>
      <c r="C354" s="126" t="s">
        <v>54</v>
      </c>
      <c r="D354" s="13" t="s">
        <v>61</v>
      </c>
      <c r="E354" s="126">
        <v>2024</v>
      </c>
      <c r="F354" s="126" t="s">
        <v>20</v>
      </c>
      <c r="G354" s="129">
        <v>218</v>
      </c>
      <c r="H354" s="17">
        <v>45728</v>
      </c>
      <c r="I354" s="14" t="s">
        <v>21</v>
      </c>
    </row>
    <row r="355" spans="1:9" ht="15.75" customHeight="1" x14ac:dyDescent="0.25">
      <c r="A355" s="14" t="s">
        <v>913</v>
      </c>
      <c r="B355" s="126" t="s">
        <v>378</v>
      </c>
      <c r="C355" s="126" t="s">
        <v>54</v>
      </c>
      <c r="D355" s="13" t="s">
        <v>61</v>
      </c>
      <c r="E355" s="126">
        <v>2024</v>
      </c>
      <c r="F355" s="126" t="s">
        <v>24</v>
      </c>
      <c r="G355" s="129">
        <v>42</v>
      </c>
      <c r="H355" s="17">
        <v>45728</v>
      </c>
      <c r="I355" s="14" t="s">
        <v>21</v>
      </c>
    </row>
    <row r="356" spans="1:9" ht="15.75" customHeight="1" x14ac:dyDescent="0.25">
      <c r="A356" s="14" t="s">
        <v>914</v>
      </c>
      <c r="B356" s="126" t="s">
        <v>378</v>
      </c>
      <c r="C356" s="126" t="s">
        <v>54</v>
      </c>
      <c r="D356" s="13" t="s">
        <v>61</v>
      </c>
      <c r="E356" s="126">
        <v>2024</v>
      </c>
      <c r="F356" s="126" t="s">
        <v>26</v>
      </c>
      <c r="G356" s="129">
        <v>1104</v>
      </c>
      <c r="H356" s="17">
        <v>45728</v>
      </c>
      <c r="I356" s="14" t="s">
        <v>21</v>
      </c>
    </row>
    <row r="357" spans="1:9" ht="15.75" customHeight="1" x14ac:dyDescent="0.25">
      <c r="A357" s="8" t="s">
        <v>933</v>
      </c>
      <c r="B357" t="s">
        <v>381</v>
      </c>
      <c r="C357" t="s">
        <v>54</v>
      </c>
      <c r="D357" s="12" t="s">
        <v>61</v>
      </c>
      <c r="E357">
        <v>2024</v>
      </c>
      <c r="F357" t="s">
        <v>20</v>
      </c>
      <c r="G357" s="132">
        <v>677</v>
      </c>
      <c r="H357" s="2">
        <v>45728</v>
      </c>
      <c r="I357" s="8" t="s">
        <v>21</v>
      </c>
    </row>
    <row r="358" spans="1:9" ht="15.75" customHeight="1" x14ac:dyDescent="0.25">
      <c r="A358" s="8" t="s">
        <v>934</v>
      </c>
      <c r="B358" t="s">
        <v>381</v>
      </c>
      <c r="C358" t="s">
        <v>54</v>
      </c>
      <c r="D358" s="12" t="s">
        <v>61</v>
      </c>
      <c r="E358">
        <v>2024</v>
      </c>
      <c r="F358" t="s">
        <v>24</v>
      </c>
      <c r="G358" s="132">
        <v>120</v>
      </c>
      <c r="H358" s="2">
        <v>45728</v>
      </c>
      <c r="I358" s="8" t="s">
        <v>21</v>
      </c>
    </row>
    <row r="359" spans="1:9" ht="15.75" customHeight="1" x14ac:dyDescent="0.25">
      <c r="A359" s="8" t="s">
        <v>935</v>
      </c>
      <c r="B359" t="s">
        <v>381</v>
      </c>
      <c r="C359" t="s">
        <v>54</v>
      </c>
      <c r="D359" s="12" t="s">
        <v>61</v>
      </c>
      <c r="E359">
        <v>2024</v>
      </c>
      <c r="F359" t="s">
        <v>26</v>
      </c>
      <c r="G359" s="132">
        <v>5294</v>
      </c>
      <c r="H359" s="2">
        <v>45728</v>
      </c>
      <c r="I359" s="8" t="s">
        <v>21</v>
      </c>
    </row>
    <row r="360" spans="1:9" ht="15.75" customHeight="1" x14ac:dyDescent="0.25">
      <c r="A360" s="14" t="s">
        <v>924</v>
      </c>
      <c r="B360" s="126" t="s">
        <v>376</v>
      </c>
      <c r="C360" s="126" t="s">
        <v>54</v>
      </c>
      <c r="D360" s="13" t="s">
        <v>32</v>
      </c>
      <c r="E360" s="126">
        <v>2024</v>
      </c>
      <c r="F360" s="126" t="s">
        <v>20</v>
      </c>
      <c r="G360" s="129">
        <v>2202</v>
      </c>
      <c r="H360" s="17">
        <v>45728</v>
      </c>
      <c r="I360" s="14" t="s">
        <v>21</v>
      </c>
    </row>
    <row r="361" spans="1:9" ht="15.75" customHeight="1" x14ac:dyDescent="0.25">
      <c r="A361" s="14" t="s">
        <v>925</v>
      </c>
      <c r="B361" s="126" t="s">
        <v>376</v>
      </c>
      <c r="C361" s="126" t="s">
        <v>54</v>
      </c>
      <c r="D361" s="13" t="s">
        <v>32</v>
      </c>
      <c r="E361" s="126">
        <v>2024</v>
      </c>
      <c r="F361" s="126" t="s">
        <v>24</v>
      </c>
      <c r="G361" s="129">
        <v>321</v>
      </c>
      <c r="H361" s="17">
        <v>45728</v>
      </c>
      <c r="I361" s="14" t="s">
        <v>21</v>
      </c>
    </row>
    <row r="362" spans="1:9" ht="15.75" customHeight="1" x14ac:dyDescent="0.25">
      <c r="A362" s="14" t="s">
        <v>926</v>
      </c>
      <c r="B362" s="126" t="s">
        <v>376</v>
      </c>
      <c r="C362" s="126" t="s">
        <v>54</v>
      </c>
      <c r="D362" s="13" t="s">
        <v>32</v>
      </c>
      <c r="E362" s="126">
        <v>2024</v>
      </c>
      <c r="F362" s="126" t="s">
        <v>26</v>
      </c>
      <c r="G362" s="129">
        <v>47577</v>
      </c>
      <c r="H362" s="17">
        <v>45728</v>
      </c>
      <c r="I362" s="14" t="s">
        <v>21</v>
      </c>
    </row>
    <row r="363" spans="1:9" ht="15.75" customHeight="1" x14ac:dyDescent="0.25">
      <c r="A363" s="8" t="s">
        <v>930</v>
      </c>
      <c r="B363" t="s">
        <v>385</v>
      </c>
      <c r="C363" t="s">
        <v>54</v>
      </c>
      <c r="D363" s="12" t="s">
        <v>58</v>
      </c>
      <c r="E363">
        <v>2024</v>
      </c>
      <c r="F363" t="s">
        <v>20</v>
      </c>
      <c r="G363" s="132">
        <v>236</v>
      </c>
      <c r="H363" s="2">
        <v>45728</v>
      </c>
      <c r="I363" s="8" t="s">
        <v>21</v>
      </c>
    </row>
    <row r="364" spans="1:9" ht="15.75" customHeight="1" x14ac:dyDescent="0.25">
      <c r="A364" s="8" t="s">
        <v>931</v>
      </c>
      <c r="B364" t="s">
        <v>385</v>
      </c>
      <c r="C364" t="s">
        <v>54</v>
      </c>
      <c r="D364" s="12" t="s">
        <v>58</v>
      </c>
      <c r="E364">
        <v>2024</v>
      </c>
      <c r="F364" t="s">
        <v>24</v>
      </c>
      <c r="G364" s="132">
        <v>35</v>
      </c>
      <c r="H364" s="2">
        <v>45728</v>
      </c>
      <c r="I364" s="8" t="s">
        <v>21</v>
      </c>
    </row>
    <row r="365" spans="1:9" ht="15.75" customHeight="1" x14ac:dyDescent="0.25">
      <c r="A365" s="8" t="s">
        <v>932</v>
      </c>
      <c r="B365" t="s">
        <v>385</v>
      </c>
      <c r="C365" t="s">
        <v>54</v>
      </c>
      <c r="D365" s="12" t="s">
        <v>58</v>
      </c>
      <c r="E365">
        <v>2024</v>
      </c>
      <c r="F365" t="s">
        <v>26</v>
      </c>
      <c r="G365" s="132">
        <v>4102</v>
      </c>
      <c r="H365" s="2">
        <v>45728</v>
      </c>
      <c r="I365" s="8" t="s">
        <v>21</v>
      </c>
    </row>
    <row r="366" spans="1:9" ht="15.75" customHeight="1" x14ac:dyDescent="0.25">
      <c r="A366" s="14" t="s">
        <v>940</v>
      </c>
      <c r="B366" s="16" t="s">
        <v>185</v>
      </c>
      <c r="C366" s="126" t="s">
        <v>194</v>
      </c>
      <c r="D366" s="13" t="s">
        <v>190</v>
      </c>
      <c r="E366" s="126">
        <v>2024</v>
      </c>
      <c r="F366" s="126" t="s">
        <v>20</v>
      </c>
      <c r="G366" s="129">
        <v>1490</v>
      </c>
      <c r="H366" s="17">
        <v>45733</v>
      </c>
      <c r="I366" s="14" t="s">
        <v>21</v>
      </c>
    </row>
    <row r="367" spans="1:9" ht="15.75" customHeight="1" x14ac:dyDescent="0.25">
      <c r="A367" s="14" t="s">
        <v>941</v>
      </c>
      <c r="B367" s="16" t="s">
        <v>185</v>
      </c>
      <c r="C367" s="126" t="s">
        <v>194</v>
      </c>
      <c r="D367" s="13" t="s">
        <v>190</v>
      </c>
      <c r="E367" s="126">
        <v>2024</v>
      </c>
      <c r="F367" s="126" t="s">
        <v>24</v>
      </c>
      <c r="G367" s="129">
        <v>178</v>
      </c>
      <c r="H367" s="17">
        <v>45733</v>
      </c>
      <c r="I367" s="14" t="s">
        <v>21</v>
      </c>
    </row>
    <row r="368" spans="1:9" ht="15.75" customHeight="1" x14ac:dyDescent="0.25">
      <c r="A368" s="14" t="s">
        <v>937</v>
      </c>
      <c r="B368" s="16" t="s">
        <v>185</v>
      </c>
      <c r="C368" s="126" t="s">
        <v>194</v>
      </c>
      <c r="D368" s="13" t="s">
        <v>190</v>
      </c>
      <c r="E368" s="126">
        <v>2024</v>
      </c>
      <c r="F368" s="126" t="s">
        <v>26</v>
      </c>
      <c r="G368" s="129">
        <v>6640</v>
      </c>
      <c r="H368" s="17">
        <v>45733</v>
      </c>
      <c r="I368" s="14" t="s">
        <v>21</v>
      </c>
    </row>
    <row r="369" spans="1:9" ht="15.75" customHeight="1" x14ac:dyDescent="0.25">
      <c r="A369" s="8" t="s">
        <v>945</v>
      </c>
      <c r="B369" t="s">
        <v>14</v>
      </c>
      <c r="C369" t="s">
        <v>51</v>
      </c>
      <c r="D369" s="12" t="s">
        <v>19</v>
      </c>
      <c r="E369">
        <v>2024</v>
      </c>
      <c r="F369" t="s">
        <v>20</v>
      </c>
      <c r="G369" s="132">
        <v>504</v>
      </c>
      <c r="H369" s="2">
        <v>45733</v>
      </c>
      <c r="I369" s="8" t="s">
        <v>21</v>
      </c>
    </row>
    <row r="370" spans="1:9" ht="15.75" customHeight="1" x14ac:dyDescent="0.25">
      <c r="A370" s="8" t="s">
        <v>946</v>
      </c>
      <c r="B370" t="s">
        <v>14</v>
      </c>
      <c r="C370" t="s">
        <v>51</v>
      </c>
      <c r="D370" s="12" t="s">
        <v>19</v>
      </c>
      <c r="E370">
        <v>2024</v>
      </c>
      <c r="F370" t="s">
        <v>24</v>
      </c>
      <c r="G370" s="132">
        <v>107</v>
      </c>
      <c r="H370" s="2">
        <v>45733</v>
      </c>
      <c r="I370" s="8" t="s">
        <v>21</v>
      </c>
    </row>
    <row r="371" spans="1:9" ht="15.75" customHeight="1" x14ac:dyDescent="0.25">
      <c r="A371" s="8" t="s">
        <v>947</v>
      </c>
      <c r="B371" t="s">
        <v>14</v>
      </c>
      <c r="C371" t="s">
        <v>51</v>
      </c>
      <c r="D371" s="12" t="s">
        <v>19</v>
      </c>
      <c r="E371">
        <v>2024</v>
      </c>
      <c r="F371" t="s">
        <v>26</v>
      </c>
      <c r="G371" s="132">
        <v>10414</v>
      </c>
      <c r="H371" s="2">
        <v>45733</v>
      </c>
      <c r="I371" s="8" t="s">
        <v>21</v>
      </c>
    </row>
    <row r="372" spans="1:9" ht="15.75" customHeight="1" x14ac:dyDescent="0.25">
      <c r="A372" s="14" t="s">
        <v>974</v>
      </c>
      <c r="B372" s="126" t="s">
        <v>393</v>
      </c>
      <c r="C372" s="126" t="s">
        <v>194</v>
      </c>
      <c r="D372" s="126" t="s">
        <v>190</v>
      </c>
      <c r="E372" s="126">
        <v>2024</v>
      </c>
      <c r="F372" s="126" t="s">
        <v>20</v>
      </c>
      <c r="G372" s="129">
        <v>149</v>
      </c>
      <c r="H372" s="17">
        <v>45734</v>
      </c>
      <c r="I372" s="14" t="s">
        <v>21</v>
      </c>
    </row>
    <row r="373" spans="1:9" ht="15.75" customHeight="1" x14ac:dyDescent="0.25">
      <c r="A373" s="14" t="s">
        <v>975</v>
      </c>
      <c r="B373" s="126" t="s">
        <v>393</v>
      </c>
      <c r="C373" s="126" t="s">
        <v>194</v>
      </c>
      <c r="D373" s="126" t="s">
        <v>190</v>
      </c>
      <c r="E373" s="126">
        <v>2024</v>
      </c>
      <c r="F373" s="126" t="s">
        <v>24</v>
      </c>
      <c r="G373" s="129">
        <v>14</v>
      </c>
      <c r="H373" s="17">
        <v>45734</v>
      </c>
      <c r="I373" s="14" t="s">
        <v>21</v>
      </c>
    </row>
    <row r="374" spans="1:9" ht="15.75" customHeight="1" x14ac:dyDescent="0.25">
      <c r="A374" s="14" t="s">
        <v>976</v>
      </c>
      <c r="B374" s="126" t="s">
        <v>393</v>
      </c>
      <c r="C374" s="126" t="s">
        <v>194</v>
      </c>
      <c r="D374" s="126" t="s">
        <v>190</v>
      </c>
      <c r="E374" s="126">
        <v>2024</v>
      </c>
      <c r="F374" s="126" t="s">
        <v>26</v>
      </c>
      <c r="G374" s="129">
        <v>1823</v>
      </c>
      <c r="H374" s="17">
        <v>45734</v>
      </c>
      <c r="I374" s="14" t="s">
        <v>21</v>
      </c>
    </row>
    <row r="375" spans="1:9" ht="15.75" customHeight="1" x14ac:dyDescent="0.25">
      <c r="A375" s="8" t="s">
        <v>980</v>
      </c>
      <c r="B375" t="s">
        <v>398</v>
      </c>
      <c r="C375" t="s">
        <v>54</v>
      </c>
      <c r="D375" t="s">
        <v>61</v>
      </c>
      <c r="E375">
        <v>2024</v>
      </c>
      <c r="F375" t="s">
        <v>20</v>
      </c>
      <c r="G375" s="132">
        <v>1156</v>
      </c>
      <c r="H375" s="2">
        <v>45734</v>
      </c>
      <c r="I375" s="8" t="s">
        <v>21</v>
      </c>
    </row>
    <row r="376" spans="1:9" ht="15.75" customHeight="1" x14ac:dyDescent="0.25">
      <c r="A376" s="8" t="s">
        <v>981</v>
      </c>
      <c r="B376" t="s">
        <v>398</v>
      </c>
      <c r="C376" t="s">
        <v>54</v>
      </c>
      <c r="D376" t="s">
        <v>61</v>
      </c>
      <c r="E376">
        <v>2024</v>
      </c>
      <c r="F376" t="s">
        <v>24</v>
      </c>
      <c r="G376" s="132">
        <v>93</v>
      </c>
      <c r="H376" s="2">
        <v>45734</v>
      </c>
      <c r="I376" s="8" t="s">
        <v>21</v>
      </c>
    </row>
    <row r="377" spans="1:9" ht="15.75" customHeight="1" x14ac:dyDescent="0.25">
      <c r="A377" s="8" t="s">
        <v>982</v>
      </c>
      <c r="B377" t="s">
        <v>398</v>
      </c>
      <c r="C377" t="s">
        <v>54</v>
      </c>
      <c r="D377" t="s">
        <v>61</v>
      </c>
      <c r="E377">
        <v>2024</v>
      </c>
      <c r="F377" t="s">
        <v>26</v>
      </c>
      <c r="G377" s="132">
        <v>7379</v>
      </c>
      <c r="H377" s="2">
        <v>45734</v>
      </c>
      <c r="I377" s="8" t="s">
        <v>21</v>
      </c>
    </row>
    <row r="378" spans="1:9" ht="15.75" customHeight="1" x14ac:dyDescent="0.25">
      <c r="A378" s="126" t="s">
        <v>986</v>
      </c>
      <c r="B378" s="126" t="s">
        <v>395</v>
      </c>
      <c r="C378" s="126" t="s">
        <v>194</v>
      </c>
      <c r="D378" s="126" t="s">
        <v>190</v>
      </c>
      <c r="E378" s="126">
        <v>2024</v>
      </c>
      <c r="F378" s="126" t="s">
        <v>20</v>
      </c>
      <c r="G378" s="129">
        <v>5474</v>
      </c>
      <c r="H378" s="17">
        <v>45734</v>
      </c>
      <c r="I378" s="14" t="s">
        <v>21</v>
      </c>
    </row>
    <row r="379" spans="1:9" ht="15.75" customHeight="1" x14ac:dyDescent="0.25">
      <c r="A379" s="14" t="s">
        <v>987</v>
      </c>
      <c r="B379" s="126" t="s">
        <v>395</v>
      </c>
      <c r="C379" s="126" t="s">
        <v>194</v>
      </c>
      <c r="D379" s="126" t="s">
        <v>190</v>
      </c>
      <c r="E379" s="126">
        <v>2024</v>
      </c>
      <c r="F379" s="126" t="s">
        <v>24</v>
      </c>
      <c r="G379" s="129">
        <v>461</v>
      </c>
      <c r="H379" s="17">
        <v>45734</v>
      </c>
      <c r="I379" s="14" t="s">
        <v>21</v>
      </c>
    </row>
    <row r="380" spans="1:9" ht="15.75" customHeight="1" x14ac:dyDescent="0.25">
      <c r="A380" s="14" t="s">
        <v>988</v>
      </c>
      <c r="B380" s="126" t="s">
        <v>395</v>
      </c>
      <c r="C380" s="126" t="s">
        <v>194</v>
      </c>
      <c r="D380" s="126" t="s">
        <v>190</v>
      </c>
      <c r="E380" s="126">
        <v>2024</v>
      </c>
      <c r="F380" s="126" t="s">
        <v>26</v>
      </c>
      <c r="G380" s="129">
        <v>94669</v>
      </c>
      <c r="H380" s="17">
        <v>45734</v>
      </c>
      <c r="I380" s="14" t="s">
        <v>21</v>
      </c>
    </row>
    <row r="381" spans="1:9" ht="15.75" customHeight="1" x14ac:dyDescent="0.25">
      <c r="A381" s="8" t="s">
        <v>991</v>
      </c>
      <c r="B381" t="s">
        <v>396</v>
      </c>
      <c r="C381" t="s">
        <v>194</v>
      </c>
      <c r="D381" t="s">
        <v>190</v>
      </c>
      <c r="E381">
        <v>2024</v>
      </c>
      <c r="F381" t="s">
        <v>20</v>
      </c>
      <c r="G381" s="132">
        <v>1075</v>
      </c>
      <c r="H381" s="2">
        <v>45734</v>
      </c>
      <c r="I381" s="8" t="s">
        <v>21</v>
      </c>
    </row>
    <row r="382" spans="1:9" ht="15.75" customHeight="1" x14ac:dyDescent="0.25">
      <c r="A382" s="8" t="s">
        <v>992</v>
      </c>
      <c r="B382" t="s">
        <v>396</v>
      </c>
      <c r="C382" t="s">
        <v>194</v>
      </c>
      <c r="D382" t="s">
        <v>190</v>
      </c>
      <c r="E382">
        <v>2024</v>
      </c>
      <c r="F382" t="s">
        <v>24</v>
      </c>
      <c r="G382" s="132">
        <v>234</v>
      </c>
      <c r="H382" s="2">
        <v>45734</v>
      </c>
      <c r="I382" s="8" t="s">
        <v>21</v>
      </c>
    </row>
    <row r="383" spans="1:9" ht="15.75" customHeight="1" x14ac:dyDescent="0.25">
      <c r="A383" s="12" t="s">
        <v>993</v>
      </c>
      <c r="B383" t="s">
        <v>396</v>
      </c>
      <c r="C383" t="s">
        <v>194</v>
      </c>
      <c r="D383" t="s">
        <v>190</v>
      </c>
      <c r="E383">
        <v>2024</v>
      </c>
      <c r="F383" t="s">
        <v>26</v>
      </c>
      <c r="G383" s="132">
        <v>21585</v>
      </c>
      <c r="H383" s="2">
        <v>45734</v>
      </c>
      <c r="I383" s="8" t="s">
        <v>21</v>
      </c>
    </row>
    <row r="384" spans="1:9" ht="15.75" customHeight="1" x14ac:dyDescent="0.25">
      <c r="A384" s="14" t="s">
        <v>968</v>
      </c>
      <c r="B384" s="126" t="s">
        <v>397</v>
      </c>
      <c r="C384" s="126" t="s">
        <v>337</v>
      </c>
      <c r="D384" s="126" t="s">
        <v>338</v>
      </c>
      <c r="E384" s="126">
        <v>2024</v>
      </c>
      <c r="F384" s="126" t="s">
        <v>20</v>
      </c>
      <c r="G384" s="129">
        <v>1604</v>
      </c>
      <c r="H384" s="17">
        <v>45734</v>
      </c>
      <c r="I384" s="14" t="s">
        <v>21</v>
      </c>
    </row>
    <row r="385" spans="1:9" ht="15.75" customHeight="1" x14ac:dyDescent="0.25">
      <c r="A385" s="14" t="s">
        <v>969</v>
      </c>
      <c r="B385" s="126" t="s">
        <v>397</v>
      </c>
      <c r="C385" s="126" t="s">
        <v>337</v>
      </c>
      <c r="D385" s="126" t="s">
        <v>338</v>
      </c>
      <c r="E385" s="126">
        <v>2024</v>
      </c>
      <c r="F385" s="126" t="s">
        <v>24</v>
      </c>
      <c r="G385" s="129">
        <v>231</v>
      </c>
      <c r="H385" s="17">
        <v>45734</v>
      </c>
      <c r="I385" s="14" t="s">
        <v>21</v>
      </c>
    </row>
    <row r="386" spans="1:9" ht="15.75" customHeight="1" x14ac:dyDescent="0.25">
      <c r="A386" s="14" t="s">
        <v>970</v>
      </c>
      <c r="B386" s="126" t="s">
        <v>397</v>
      </c>
      <c r="C386" s="126" t="s">
        <v>337</v>
      </c>
      <c r="D386" s="126" t="s">
        <v>338</v>
      </c>
      <c r="E386" s="126">
        <v>2024</v>
      </c>
      <c r="F386" s="126" t="s">
        <v>26</v>
      </c>
      <c r="G386" s="129">
        <v>31671</v>
      </c>
      <c r="H386" s="17">
        <v>45734</v>
      </c>
      <c r="I386" s="14" t="s">
        <v>21</v>
      </c>
    </row>
    <row r="387" spans="1:9" ht="15.75" customHeight="1" x14ac:dyDescent="0.25">
      <c r="A387" s="8" t="s">
        <v>1195</v>
      </c>
      <c r="B387" s="10" t="s">
        <v>370</v>
      </c>
      <c r="C387" t="s">
        <v>174</v>
      </c>
      <c r="D387" t="s">
        <v>153</v>
      </c>
      <c r="E387">
        <v>2024</v>
      </c>
      <c r="F387" t="s">
        <v>20</v>
      </c>
      <c r="G387" s="132">
        <v>70</v>
      </c>
      <c r="H387" s="2">
        <v>45784</v>
      </c>
      <c r="I387" s="8" t="s">
        <v>21</v>
      </c>
    </row>
    <row r="388" spans="1:9" ht="15.75" customHeight="1" x14ac:dyDescent="0.25">
      <c r="A388" s="8" t="s">
        <v>1196</v>
      </c>
      <c r="B388" s="10" t="s">
        <v>370</v>
      </c>
      <c r="C388" t="s">
        <v>174</v>
      </c>
      <c r="D388" t="s">
        <v>153</v>
      </c>
      <c r="E388">
        <v>2024</v>
      </c>
      <c r="F388" t="s">
        <v>24</v>
      </c>
      <c r="G388" s="132">
        <v>9</v>
      </c>
      <c r="H388" s="2">
        <v>45784</v>
      </c>
      <c r="I388" s="8" t="s">
        <v>21</v>
      </c>
    </row>
    <row r="389" spans="1:9" ht="15.75" customHeight="1" x14ac:dyDescent="0.25">
      <c r="A389" s="8" t="s">
        <v>1197</v>
      </c>
      <c r="B389" s="10" t="s">
        <v>370</v>
      </c>
      <c r="C389" t="s">
        <v>174</v>
      </c>
      <c r="D389" t="s">
        <v>153</v>
      </c>
      <c r="E389">
        <v>2024</v>
      </c>
      <c r="F389" t="s">
        <v>26</v>
      </c>
      <c r="G389" s="132">
        <v>1041</v>
      </c>
      <c r="H389" s="2">
        <v>45784</v>
      </c>
      <c r="I389" s="8" t="s">
        <v>21</v>
      </c>
    </row>
    <row r="390" spans="1:9" ht="15.75" customHeight="1" x14ac:dyDescent="0.25">
      <c r="A390" s="14" t="s">
        <v>1201</v>
      </c>
      <c r="B390" s="16" t="s">
        <v>371</v>
      </c>
      <c r="C390" s="126" t="s">
        <v>174</v>
      </c>
      <c r="D390" s="126" t="s">
        <v>158</v>
      </c>
      <c r="E390" s="126">
        <v>2024</v>
      </c>
      <c r="F390" s="126" t="s">
        <v>20</v>
      </c>
      <c r="G390" s="129">
        <v>1075</v>
      </c>
      <c r="H390" s="17">
        <v>45784</v>
      </c>
      <c r="I390" s="14" t="s">
        <v>21</v>
      </c>
    </row>
    <row r="391" spans="1:9" ht="15.75" customHeight="1" x14ac:dyDescent="0.25">
      <c r="A391" s="14" t="s">
        <v>1202</v>
      </c>
      <c r="B391" s="16" t="s">
        <v>371</v>
      </c>
      <c r="C391" s="126" t="s">
        <v>174</v>
      </c>
      <c r="D391" s="126" t="s">
        <v>158</v>
      </c>
      <c r="E391" s="126">
        <v>2024</v>
      </c>
      <c r="F391" s="126" t="s">
        <v>24</v>
      </c>
      <c r="G391" s="129">
        <v>264</v>
      </c>
      <c r="H391" s="17">
        <v>45784</v>
      </c>
      <c r="I391" s="14" t="s">
        <v>21</v>
      </c>
    </row>
    <row r="392" spans="1:9" ht="15.75" customHeight="1" thickBot="1" x14ac:dyDescent="0.3">
      <c r="A392" s="282" t="s">
        <v>1203</v>
      </c>
      <c r="B392" s="281" t="s">
        <v>371</v>
      </c>
      <c r="C392" s="282" t="s">
        <v>174</v>
      </c>
      <c r="D392" s="282" t="s">
        <v>158</v>
      </c>
      <c r="E392" s="282">
        <v>2024</v>
      </c>
      <c r="F392" s="282" t="s">
        <v>26</v>
      </c>
      <c r="G392" s="283">
        <v>44666</v>
      </c>
      <c r="H392" s="284">
        <v>45784</v>
      </c>
      <c r="I392" s="282" t="s">
        <v>21</v>
      </c>
    </row>
    <row r="393" spans="1:9" ht="15.75" customHeight="1" x14ac:dyDescent="0.25">
      <c r="A393" s="8" t="s">
        <v>1225</v>
      </c>
      <c r="B393" s="10" t="s">
        <v>14</v>
      </c>
      <c r="C393" t="s">
        <v>51</v>
      </c>
      <c r="D393" t="s">
        <v>19</v>
      </c>
      <c r="E393">
        <v>2025</v>
      </c>
      <c r="F393" t="s">
        <v>20</v>
      </c>
      <c r="G393" s="132">
        <v>396</v>
      </c>
      <c r="H393" s="2">
        <v>46035</v>
      </c>
      <c r="I393" s="8" t="s">
        <v>21</v>
      </c>
    </row>
    <row r="394" spans="1:9" ht="15.75" customHeight="1" x14ac:dyDescent="0.25">
      <c r="A394" s="8" t="s">
        <v>1226</v>
      </c>
      <c r="B394" s="10" t="s">
        <v>14</v>
      </c>
      <c r="C394" t="s">
        <v>51</v>
      </c>
      <c r="D394" t="s">
        <v>19</v>
      </c>
      <c r="E394">
        <v>2025</v>
      </c>
      <c r="F394" t="s">
        <v>24</v>
      </c>
      <c r="G394" s="132">
        <v>98</v>
      </c>
      <c r="H394" s="2">
        <v>46035</v>
      </c>
      <c r="I394" s="8" t="s">
        <v>21</v>
      </c>
    </row>
    <row r="395" spans="1:9" ht="15.75" customHeight="1" x14ac:dyDescent="0.25">
      <c r="A395" s="8" t="s">
        <v>1227</v>
      </c>
      <c r="B395" s="10" t="s">
        <v>14</v>
      </c>
      <c r="C395" t="s">
        <v>51</v>
      </c>
      <c r="D395" t="s">
        <v>19</v>
      </c>
      <c r="E395">
        <v>2025</v>
      </c>
      <c r="F395" t="s">
        <v>26</v>
      </c>
      <c r="G395" s="132">
        <v>9725</v>
      </c>
      <c r="H395" s="2">
        <v>46035</v>
      </c>
      <c r="I395" s="8" t="s">
        <v>21</v>
      </c>
    </row>
    <row r="396" spans="1:9" ht="15.75" customHeight="1" x14ac:dyDescent="0.25"/>
    <row r="397" spans="1:9" ht="15.75" customHeight="1" x14ac:dyDescent="0.25"/>
    <row r="398" spans="1:9" ht="15.75" customHeight="1" x14ac:dyDescent="0.25"/>
    <row r="399" spans="1:9" ht="15.75" customHeight="1" x14ac:dyDescent="0.25"/>
    <row r="400" spans="1:9"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sheetProtection sort="0" autoFilter="0"/>
  <phoneticPr fontId="19" type="noConversion"/>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E39"/>
  </sheetPr>
  <dimension ref="A1:M1013"/>
  <sheetViews>
    <sheetView zoomScaleNormal="100" workbookViewId="0">
      <pane ySplit="1" topLeftCell="A70" activePane="bottomLeft" state="frozen"/>
      <selection pane="bottomLeft" activeCell="B135" sqref="B135"/>
    </sheetView>
  </sheetViews>
  <sheetFormatPr defaultColWidth="14.42578125" defaultRowHeight="15" customHeight="1" x14ac:dyDescent="0.25"/>
  <cols>
    <col min="1" max="1" width="45.85546875" customWidth="1"/>
    <col min="2" max="2" width="32.42578125" customWidth="1"/>
    <col min="3" max="3" width="25.28515625" style="261" customWidth="1"/>
    <col min="4" max="4" width="10.140625" bestFit="1" customWidth="1"/>
    <col min="5" max="5" width="8.7109375" customWidth="1"/>
    <col min="6" max="6" width="14.140625" customWidth="1"/>
    <col min="7" max="7" width="10.5703125" style="305" bestFit="1" customWidth="1"/>
    <col min="8" max="8" width="59.28515625" bestFit="1" customWidth="1"/>
    <col min="9" max="9" width="15.85546875" bestFit="1" customWidth="1"/>
    <col min="10" max="10" width="16.5703125" customWidth="1"/>
    <col min="11" max="11" width="11" bestFit="1" customWidth="1"/>
    <col min="12" max="12" width="15.28515625" bestFit="1" customWidth="1"/>
    <col min="13" max="20" width="8.7109375" customWidth="1"/>
  </cols>
  <sheetData>
    <row r="1" spans="1:12" x14ac:dyDescent="0.25">
      <c r="A1" s="29" t="s">
        <v>0</v>
      </c>
      <c r="B1" s="29" t="s">
        <v>1</v>
      </c>
      <c r="C1" s="260" t="s">
        <v>39</v>
      </c>
      <c r="D1" s="27" t="s">
        <v>5</v>
      </c>
      <c r="E1" s="27" t="s">
        <v>6</v>
      </c>
      <c r="F1" s="27" t="s">
        <v>7</v>
      </c>
      <c r="G1" s="304" t="s">
        <v>8</v>
      </c>
      <c r="H1" s="27" t="s">
        <v>109</v>
      </c>
      <c r="I1" s="27" t="s">
        <v>116</v>
      </c>
      <c r="J1" s="27" t="s">
        <v>11</v>
      </c>
      <c r="K1" s="27" t="s">
        <v>12</v>
      </c>
      <c r="L1" s="27" t="s">
        <v>117</v>
      </c>
    </row>
    <row r="2" spans="1:12" x14ac:dyDescent="0.25">
      <c r="A2" t="s">
        <v>106</v>
      </c>
      <c r="B2" t="s">
        <v>33</v>
      </c>
      <c r="C2" s="261" t="s">
        <v>40</v>
      </c>
      <c r="D2" t="s">
        <v>38</v>
      </c>
      <c r="E2">
        <v>2018</v>
      </c>
      <c r="F2" t="s">
        <v>20</v>
      </c>
      <c r="G2" s="305">
        <v>30</v>
      </c>
      <c r="H2" t="s">
        <v>42</v>
      </c>
      <c r="I2" s="2">
        <v>43525</v>
      </c>
      <c r="J2" t="s">
        <v>43</v>
      </c>
      <c r="K2" t="s">
        <v>41</v>
      </c>
      <c r="L2" s="2">
        <v>43525</v>
      </c>
    </row>
    <row r="3" spans="1:12" x14ac:dyDescent="0.25">
      <c r="A3" t="s">
        <v>107</v>
      </c>
      <c r="B3" t="s">
        <v>33</v>
      </c>
      <c r="C3" s="261" t="s">
        <v>40</v>
      </c>
      <c r="D3" t="s">
        <v>38</v>
      </c>
      <c r="E3">
        <v>2018</v>
      </c>
      <c r="F3" t="s">
        <v>24</v>
      </c>
      <c r="G3" s="305">
        <v>8</v>
      </c>
      <c r="H3" t="s">
        <v>42</v>
      </c>
      <c r="I3" s="2">
        <v>43525</v>
      </c>
      <c r="J3" t="s">
        <v>43</v>
      </c>
      <c r="K3" t="s">
        <v>41</v>
      </c>
      <c r="L3" s="2">
        <v>43525</v>
      </c>
    </row>
    <row r="4" spans="1:12" x14ac:dyDescent="0.25">
      <c r="A4" t="s">
        <v>108</v>
      </c>
      <c r="B4" t="s">
        <v>33</v>
      </c>
      <c r="C4" s="261" t="s">
        <v>40</v>
      </c>
      <c r="D4" t="s">
        <v>38</v>
      </c>
      <c r="E4">
        <v>2018</v>
      </c>
      <c r="F4" t="s">
        <v>26</v>
      </c>
      <c r="G4" s="305">
        <v>3400</v>
      </c>
      <c r="H4" t="s">
        <v>42</v>
      </c>
      <c r="I4" s="2">
        <v>43525</v>
      </c>
      <c r="J4" t="s">
        <v>43</v>
      </c>
      <c r="K4" t="s">
        <v>41</v>
      </c>
      <c r="L4" s="2">
        <v>43525</v>
      </c>
    </row>
    <row r="5" spans="1:12" x14ac:dyDescent="0.25">
      <c r="A5" s="126" t="s">
        <v>66</v>
      </c>
      <c r="B5" s="126" t="s">
        <v>44</v>
      </c>
      <c r="C5" s="330" t="s">
        <v>443</v>
      </c>
      <c r="D5" s="126" t="s">
        <v>49</v>
      </c>
      <c r="E5" s="126">
        <v>2018</v>
      </c>
      <c r="F5" s="126" t="s">
        <v>20</v>
      </c>
      <c r="G5" s="331">
        <v>10198</v>
      </c>
      <c r="H5" s="126" t="s">
        <v>110</v>
      </c>
      <c r="I5" s="17">
        <v>43745</v>
      </c>
      <c r="J5" s="126" t="s">
        <v>43</v>
      </c>
      <c r="K5" s="126" t="s">
        <v>111</v>
      </c>
      <c r="L5" s="17">
        <v>43745</v>
      </c>
    </row>
    <row r="6" spans="1:12" x14ac:dyDescent="0.25">
      <c r="A6" s="126" t="s">
        <v>67</v>
      </c>
      <c r="B6" s="126" t="s">
        <v>44</v>
      </c>
      <c r="C6" s="330" t="s">
        <v>443</v>
      </c>
      <c r="D6" s="126" t="s">
        <v>49</v>
      </c>
      <c r="E6" s="126">
        <v>2018</v>
      </c>
      <c r="F6" s="126" t="s">
        <v>24</v>
      </c>
      <c r="G6" s="331">
        <v>1497</v>
      </c>
      <c r="H6" s="126" t="s">
        <v>110</v>
      </c>
      <c r="I6" s="17">
        <v>43745</v>
      </c>
      <c r="J6" s="126" t="s">
        <v>43</v>
      </c>
      <c r="K6" s="126" t="s">
        <v>111</v>
      </c>
      <c r="L6" s="17">
        <v>43745</v>
      </c>
    </row>
    <row r="7" spans="1:12" x14ac:dyDescent="0.25">
      <c r="A7" s="126" t="s">
        <v>64</v>
      </c>
      <c r="B7" s="126" t="s">
        <v>44</v>
      </c>
      <c r="C7" s="330" t="s">
        <v>443</v>
      </c>
      <c r="D7" s="126" t="s">
        <v>49</v>
      </c>
      <c r="E7" s="126">
        <v>2018</v>
      </c>
      <c r="F7" s="126" t="s">
        <v>26</v>
      </c>
      <c r="G7" s="331">
        <v>200110</v>
      </c>
      <c r="H7" s="126" t="s">
        <v>110</v>
      </c>
      <c r="I7" s="17">
        <v>43745</v>
      </c>
      <c r="J7" s="126" t="s">
        <v>43</v>
      </c>
      <c r="K7" s="126" t="s">
        <v>111</v>
      </c>
      <c r="L7" s="17">
        <v>43745</v>
      </c>
    </row>
    <row r="8" spans="1:12" x14ac:dyDescent="0.25">
      <c r="A8" t="s">
        <v>79</v>
      </c>
      <c r="B8" t="s">
        <v>59</v>
      </c>
      <c r="C8" s="261" t="s">
        <v>443</v>
      </c>
      <c r="D8" t="s">
        <v>32</v>
      </c>
      <c r="E8">
        <v>2018</v>
      </c>
      <c r="F8" t="s">
        <v>20</v>
      </c>
      <c r="G8" s="305">
        <v>23367</v>
      </c>
      <c r="H8" t="s">
        <v>110</v>
      </c>
      <c r="I8" s="2">
        <v>43745</v>
      </c>
      <c r="J8" t="s">
        <v>43</v>
      </c>
      <c r="K8" t="s">
        <v>111</v>
      </c>
      <c r="L8" s="2">
        <v>43745</v>
      </c>
    </row>
    <row r="9" spans="1:12" x14ac:dyDescent="0.25">
      <c r="A9" t="s">
        <v>80</v>
      </c>
      <c r="B9" t="s">
        <v>59</v>
      </c>
      <c r="C9" s="261" t="s">
        <v>443</v>
      </c>
      <c r="D9" t="s">
        <v>32</v>
      </c>
      <c r="E9">
        <v>2018</v>
      </c>
      <c r="F9" t="s">
        <v>24</v>
      </c>
      <c r="G9" s="305">
        <v>3169</v>
      </c>
      <c r="H9" t="s">
        <v>110</v>
      </c>
      <c r="I9" s="2">
        <v>43745</v>
      </c>
      <c r="J9" t="s">
        <v>43</v>
      </c>
      <c r="K9" t="s">
        <v>111</v>
      </c>
      <c r="L9" s="2">
        <v>43745</v>
      </c>
    </row>
    <row r="10" spans="1:12" x14ac:dyDescent="0.25">
      <c r="A10" t="s">
        <v>81</v>
      </c>
      <c r="B10" t="s">
        <v>59</v>
      </c>
      <c r="C10" s="261" t="s">
        <v>443</v>
      </c>
      <c r="D10" t="s">
        <v>32</v>
      </c>
      <c r="E10">
        <v>2018</v>
      </c>
      <c r="F10" t="s">
        <v>26</v>
      </c>
      <c r="G10" s="305">
        <v>516872</v>
      </c>
      <c r="H10" t="s">
        <v>110</v>
      </c>
      <c r="I10" s="2">
        <v>43745</v>
      </c>
      <c r="J10" t="s">
        <v>43</v>
      </c>
      <c r="K10" t="s">
        <v>111</v>
      </c>
      <c r="L10" s="2">
        <v>43745</v>
      </c>
    </row>
    <row r="11" spans="1:12" x14ac:dyDescent="0.25">
      <c r="A11" s="126" t="s">
        <v>70</v>
      </c>
      <c r="B11" s="126" t="s">
        <v>60</v>
      </c>
      <c r="C11" s="330" t="s">
        <v>443</v>
      </c>
      <c r="D11" s="126" t="s">
        <v>61</v>
      </c>
      <c r="E11" s="126">
        <v>2018</v>
      </c>
      <c r="F11" s="126" t="s">
        <v>20</v>
      </c>
      <c r="G11" s="331">
        <v>751</v>
      </c>
      <c r="H11" s="126" t="s">
        <v>110</v>
      </c>
      <c r="I11" s="17">
        <v>43745</v>
      </c>
      <c r="J11" s="126" t="s">
        <v>43</v>
      </c>
      <c r="K11" s="126" t="s">
        <v>111</v>
      </c>
      <c r="L11" s="17">
        <v>43745</v>
      </c>
    </row>
    <row r="12" spans="1:12" x14ac:dyDescent="0.25">
      <c r="A12" s="126" t="s">
        <v>113</v>
      </c>
      <c r="B12" s="126" t="s">
        <v>60</v>
      </c>
      <c r="C12" s="330" t="s">
        <v>443</v>
      </c>
      <c r="D12" s="126" t="s">
        <v>61</v>
      </c>
      <c r="E12" s="126">
        <v>2018</v>
      </c>
      <c r="F12" s="126" t="s">
        <v>24</v>
      </c>
      <c r="G12" s="331">
        <v>301</v>
      </c>
      <c r="H12" s="126" t="s">
        <v>110</v>
      </c>
      <c r="I12" s="17">
        <v>43745</v>
      </c>
      <c r="J12" s="126" t="s">
        <v>43</v>
      </c>
      <c r="K12" s="126" t="s">
        <v>111</v>
      </c>
      <c r="L12" s="17">
        <v>43745</v>
      </c>
    </row>
    <row r="13" spans="1:12" ht="15.75" customHeight="1" x14ac:dyDescent="0.25">
      <c r="A13" s="126" t="s">
        <v>72</v>
      </c>
      <c r="B13" s="126" t="s">
        <v>60</v>
      </c>
      <c r="C13" s="330" t="s">
        <v>443</v>
      </c>
      <c r="D13" s="126" t="s">
        <v>61</v>
      </c>
      <c r="E13" s="126">
        <v>2018</v>
      </c>
      <c r="F13" s="126" t="s">
        <v>26</v>
      </c>
      <c r="G13" s="331">
        <v>54808</v>
      </c>
      <c r="H13" s="126" t="s">
        <v>110</v>
      </c>
      <c r="I13" s="17">
        <v>43745</v>
      </c>
      <c r="J13" s="126" t="s">
        <v>43</v>
      </c>
      <c r="K13" s="126" t="s">
        <v>111</v>
      </c>
      <c r="L13" s="17">
        <v>43745</v>
      </c>
    </row>
    <row r="14" spans="1:12" ht="15.75" customHeight="1" x14ac:dyDescent="0.25">
      <c r="A14" s="69" t="s">
        <v>168</v>
      </c>
      <c r="B14" s="67" t="s">
        <v>27</v>
      </c>
      <c r="C14" s="262" t="s">
        <v>27</v>
      </c>
      <c r="D14" s="67" t="s">
        <v>32</v>
      </c>
      <c r="E14" s="67">
        <v>2018</v>
      </c>
      <c r="F14" s="67" t="s">
        <v>20</v>
      </c>
      <c r="G14" s="306">
        <v>2</v>
      </c>
      <c r="H14" s="67" t="s">
        <v>169</v>
      </c>
      <c r="I14" s="66">
        <v>43854</v>
      </c>
      <c r="J14" s="65" t="s">
        <v>170</v>
      </c>
      <c r="K14" s="67" t="s">
        <v>171</v>
      </c>
      <c r="L14" s="66">
        <v>43854</v>
      </c>
    </row>
    <row r="15" spans="1:12" ht="15.75" customHeight="1" x14ac:dyDescent="0.25">
      <c r="A15" s="64" t="s">
        <v>77</v>
      </c>
      <c r="B15" s="67" t="s">
        <v>27</v>
      </c>
      <c r="C15" s="262" t="s">
        <v>27</v>
      </c>
      <c r="D15" s="67" t="s">
        <v>32</v>
      </c>
      <c r="E15" s="67">
        <v>2018</v>
      </c>
      <c r="F15" s="68" t="s">
        <v>24</v>
      </c>
      <c r="G15" s="306">
        <v>1</v>
      </c>
      <c r="H15" s="67" t="s">
        <v>169</v>
      </c>
      <c r="I15" s="66">
        <v>43854</v>
      </c>
      <c r="J15" s="65" t="s">
        <v>170</v>
      </c>
      <c r="K15" s="67" t="s">
        <v>171</v>
      </c>
      <c r="L15" s="66">
        <v>43854</v>
      </c>
    </row>
    <row r="16" spans="1:12" ht="15.75" customHeight="1" x14ac:dyDescent="0.25">
      <c r="A16" s="70" t="s">
        <v>172</v>
      </c>
      <c r="B16" s="67" t="s">
        <v>27</v>
      </c>
      <c r="C16" s="262" t="s">
        <v>27</v>
      </c>
      <c r="D16" s="67" t="s">
        <v>32</v>
      </c>
      <c r="E16" s="67">
        <v>2018</v>
      </c>
      <c r="F16" s="68" t="s">
        <v>26</v>
      </c>
      <c r="G16" s="306">
        <v>184</v>
      </c>
      <c r="H16" s="67" t="s">
        <v>169</v>
      </c>
      <c r="I16" s="66">
        <v>43854</v>
      </c>
      <c r="J16" s="65" t="s">
        <v>170</v>
      </c>
      <c r="K16" s="67" t="s">
        <v>171</v>
      </c>
      <c r="L16" s="66">
        <v>43854</v>
      </c>
    </row>
    <row r="17" spans="1:12" ht="15.75" customHeight="1" x14ac:dyDescent="0.25">
      <c r="A17" s="162" t="s">
        <v>304</v>
      </c>
      <c r="B17" s="162" t="s">
        <v>27</v>
      </c>
      <c r="C17" s="332" t="s">
        <v>27</v>
      </c>
      <c r="D17" s="162" t="s">
        <v>32</v>
      </c>
      <c r="E17" s="163">
        <v>2018</v>
      </c>
      <c r="F17" s="162" t="s">
        <v>20</v>
      </c>
      <c r="G17" s="333">
        <v>6</v>
      </c>
      <c r="H17" s="162" t="s">
        <v>305</v>
      </c>
      <c r="I17" s="334">
        <v>43937</v>
      </c>
      <c r="J17" s="162" t="s">
        <v>43</v>
      </c>
      <c r="K17" s="162" t="s">
        <v>306</v>
      </c>
      <c r="L17" s="334">
        <v>43937</v>
      </c>
    </row>
    <row r="18" spans="1:12" ht="15.75" customHeight="1" x14ac:dyDescent="0.25">
      <c r="A18" s="162" t="s">
        <v>307</v>
      </c>
      <c r="B18" s="162" t="s">
        <v>27</v>
      </c>
      <c r="C18" s="332" t="s">
        <v>27</v>
      </c>
      <c r="D18" s="162" t="s">
        <v>32</v>
      </c>
      <c r="E18" s="163">
        <v>2018</v>
      </c>
      <c r="F18" s="162" t="s">
        <v>24</v>
      </c>
      <c r="G18" s="333">
        <v>1</v>
      </c>
      <c r="H18" s="162" t="s">
        <v>305</v>
      </c>
      <c r="I18" s="334">
        <v>43937</v>
      </c>
      <c r="J18" s="162" t="s">
        <v>43</v>
      </c>
      <c r="K18" s="162" t="s">
        <v>306</v>
      </c>
      <c r="L18" s="334">
        <v>43937</v>
      </c>
    </row>
    <row r="19" spans="1:12" s="8" customFormat="1" ht="15.75" customHeight="1" x14ac:dyDescent="0.25">
      <c r="A19" s="162" t="s">
        <v>308</v>
      </c>
      <c r="B19" s="162" t="s">
        <v>27</v>
      </c>
      <c r="C19" s="332" t="s">
        <v>27</v>
      </c>
      <c r="D19" s="162" t="s">
        <v>32</v>
      </c>
      <c r="E19" s="163">
        <v>2018</v>
      </c>
      <c r="F19" s="162" t="s">
        <v>26</v>
      </c>
      <c r="G19" s="333">
        <v>433</v>
      </c>
      <c r="H19" s="162" t="s">
        <v>305</v>
      </c>
      <c r="I19" s="334">
        <v>43937</v>
      </c>
      <c r="J19" s="162" t="s">
        <v>43</v>
      </c>
      <c r="K19" s="162" t="s">
        <v>306</v>
      </c>
      <c r="L19" s="334">
        <v>43937</v>
      </c>
    </row>
    <row r="20" spans="1:12" ht="15.75" customHeight="1" x14ac:dyDescent="0.25">
      <c r="A20" s="158" t="s">
        <v>409</v>
      </c>
      <c r="B20" s="158" t="s">
        <v>27</v>
      </c>
      <c r="C20" s="263" t="s">
        <v>27</v>
      </c>
      <c r="D20" s="67" t="s">
        <v>32</v>
      </c>
      <c r="E20" s="159">
        <v>2018</v>
      </c>
      <c r="F20" s="158" t="s">
        <v>20</v>
      </c>
      <c r="G20" s="307">
        <v>1</v>
      </c>
      <c r="H20" s="158" t="s">
        <v>415</v>
      </c>
      <c r="I20" s="251">
        <v>44274</v>
      </c>
      <c r="J20" s="158" t="s">
        <v>43</v>
      </c>
      <c r="K20" s="158" t="s">
        <v>306</v>
      </c>
      <c r="L20" s="251">
        <v>44274</v>
      </c>
    </row>
    <row r="21" spans="1:12" ht="15.75" customHeight="1" x14ac:dyDescent="0.25">
      <c r="A21" s="158" t="s">
        <v>410</v>
      </c>
      <c r="B21" s="158" t="s">
        <v>27</v>
      </c>
      <c r="C21" s="263" t="s">
        <v>27</v>
      </c>
      <c r="D21" s="67" t="s">
        <v>32</v>
      </c>
      <c r="E21" s="159">
        <v>2018</v>
      </c>
      <c r="F21" s="158" t="s">
        <v>24</v>
      </c>
      <c r="G21" s="307">
        <v>1</v>
      </c>
      <c r="H21" s="158" t="s">
        <v>415</v>
      </c>
      <c r="I21" s="251">
        <v>44274</v>
      </c>
      <c r="J21" s="158" t="s">
        <v>43</v>
      </c>
      <c r="K21" s="158" t="s">
        <v>306</v>
      </c>
      <c r="L21" s="251">
        <v>44274</v>
      </c>
    </row>
    <row r="22" spans="1:12" s="137" customFormat="1" ht="15.75" customHeight="1" thickBot="1" x14ac:dyDescent="0.3">
      <c r="A22" s="252" t="s">
        <v>411</v>
      </c>
      <c r="B22" s="252" t="s">
        <v>27</v>
      </c>
      <c r="C22" s="264" t="s">
        <v>27</v>
      </c>
      <c r="D22" s="257" t="s">
        <v>32</v>
      </c>
      <c r="E22" s="253">
        <v>2018</v>
      </c>
      <c r="F22" s="252" t="s">
        <v>26</v>
      </c>
      <c r="G22" s="308">
        <v>65</v>
      </c>
      <c r="H22" s="252" t="s">
        <v>415</v>
      </c>
      <c r="I22" s="254">
        <v>44274</v>
      </c>
      <c r="J22" s="252" t="s">
        <v>43</v>
      </c>
      <c r="K22" s="252" t="s">
        <v>306</v>
      </c>
      <c r="L22" s="254">
        <v>44274</v>
      </c>
    </row>
    <row r="23" spans="1:12" ht="15.75" customHeight="1" x14ac:dyDescent="0.25">
      <c r="A23" s="13" t="s">
        <v>309</v>
      </c>
      <c r="B23" s="13" t="s">
        <v>185</v>
      </c>
      <c r="C23" s="335" t="s">
        <v>310</v>
      </c>
      <c r="D23" s="13" t="s">
        <v>190</v>
      </c>
      <c r="E23" s="336">
        <v>2019</v>
      </c>
      <c r="F23" s="13" t="s">
        <v>20</v>
      </c>
      <c r="G23" s="337">
        <v>14859</v>
      </c>
      <c r="H23" s="13" t="s">
        <v>311</v>
      </c>
      <c r="I23" s="338">
        <v>43944</v>
      </c>
      <c r="J23" s="13" t="s">
        <v>43</v>
      </c>
      <c r="K23" s="13" t="s">
        <v>312</v>
      </c>
      <c r="L23" s="338">
        <v>43944</v>
      </c>
    </row>
    <row r="24" spans="1:12" ht="15.75" customHeight="1" x14ac:dyDescent="0.25">
      <c r="A24" s="13" t="s">
        <v>313</v>
      </c>
      <c r="B24" s="13" t="s">
        <v>185</v>
      </c>
      <c r="C24" s="335" t="s">
        <v>310</v>
      </c>
      <c r="D24" s="13" t="s">
        <v>190</v>
      </c>
      <c r="E24" s="336">
        <v>2019</v>
      </c>
      <c r="F24" s="13" t="s">
        <v>26</v>
      </c>
      <c r="G24" s="337">
        <v>165248</v>
      </c>
      <c r="H24" s="13" t="s">
        <v>311</v>
      </c>
      <c r="I24" s="338">
        <v>43944</v>
      </c>
      <c r="J24" s="13" t="s">
        <v>43</v>
      </c>
      <c r="K24" s="13" t="s">
        <v>312</v>
      </c>
      <c r="L24" s="338">
        <v>43944</v>
      </c>
    </row>
    <row r="25" spans="1:12" ht="15.75" customHeight="1" x14ac:dyDescent="0.25">
      <c r="A25" s="158" t="s">
        <v>314</v>
      </c>
      <c r="B25" s="158" t="s">
        <v>287</v>
      </c>
      <c r="C25" s="263" t="s">
        <v>287</v>
      </c>
      <c r="D25" s="158" t="s">
        <v>291</v>
      </c>
      <c r="E25" s="159">
        <v>2019</v>
      </c>
      <c r="F25" s="158" t="s">
        <v>20</v>
      </c>
      <c r="G25" s="307">
        <v>4</v>
      </c>
      <c r="H25" s="158" t="s">
        <v>315</v>
      </c>
      <c r="I25" s="251">
        <v>43953</v>
      </c>
      <c r="J25" s="158" t="s">
        <v>170</v>
      </c>
      <c r="K25" s="158" t="s">
        <v>118</v>
      </c>
      <c r="L25" s="251">
        <v>43956</v>
      </c>
    </row>
    <row r="26" spans="1:12" ht="15.75" customHeight="1" x14ac:dyDescent="0.25">
      <c r="A26" s="126" t="s">
        <v>316</v>
      </c>
      <c r="B26" s="126" t="s">
        <v>33</v>
      </c>
      <c r="C26" s="330" t="s">
        <v>40</v>
      </c>
      <c r="D26" s="126" t="s">
        <v>38</v>
      </c>
      <c r="E26" s="126">
        <v>2019</v>
      </c>
      <c r="F26" s="126" t="s">
        <v>20</v>
      </c>
      <c r="G26" s="331">
        <v>30</v>
      </c>
      <c r="H26" s="126" t="s">
        <v>42</v>
      </c>
      <c r="I26" s="17">
        <v>44008</v>
      </c>
      <c r="J26" s="126" t="s">
        <v>43</v>
      </c>
      <c r="K26" s="126" t="s">
        <v>41</v>
      </c>
      <c r="L26" s="17">
        <v>44011</v>
      </c>
    </row>
    <row r="27" spans="1:12" ht="15.75" customHeight="1" x14ac:dyDescent="0.25">
      <c r="A27" s="126" t="s">
        <v>317</v>
      </c>
      <c r="B27" s="126" t="s">
        <v>33</v>
      </c>
      <c r="C27" s="330" t="s">
        <v>40</v>
      </c>
      <c r="D27" s="126" t="s">
        <v>38</v>
      </c>
      <c r="E27" s="126">
        <v>2019</v>
      </c>
      <c r="F27" s="126" t="s">
        <v>24</v>
      </c>
      <c r="G27" s="331">
        <v>8</v>
      </c>
      <c r="H27" s="126" t="s">
        <v>42</v>
      </c>
      <c r="I27" s="17">
        <v>44008</v>
      </c>
      <c r="J27" s="126" t="s">
        <v>43</v>
      </c>
      <c r="K27" s="126" t="s">
        <v>41</v>
      </c>
      <c r="L27" s="17">
        <v>44011</v>
      </c>
    </row>
    <row r="28" spans="1:12" ht="15.75" customHeight="1" x14ac:dyDescent="0.25">
      <c r="A28" s="126" t="s">
        <v>318</v>
      </c>
      <c r="B28" s="126" t="s">
        <v>33</v>
      </c>
      <c r="C28" s="330" t="s">
        <v>40</v>
      </c>
      <c r="D28" s="126" t="s">
        <v>38</v>
      </c>
      <c r="E28" s="126">
        <v>2019</v>
      </c>
      <c r="F28" s="126" t="s">
        <v>26</v>
      </c>
      <c r="G28" s="331">
        <v>3400</v>
      </c>
      <c r="H28" s="126" t="s">
        <v>42</v>
      </c>
      <c r="I28" s="17">
        <v>44008</v>
      </c>
      <c r="J28" s="126" t="s">
        <v>43</v>
      </c>
      <c r="K28" s="126" t="s">
        <v>41</v>
      </c>
      <c r="L28" s="17">
        <v>44011</v>
      </c>
    </row>
    <row r="29" spans="1:12" ht="15.75" customHeight="1" x14ac:dyDescent="0.25">
      <c r="A29" t="s">
        <v>319</v>
      </c>
      <c r="B29" s="32" t="s">
        <v>137</v>
      </c>
      <c r="C29" s="265" t="s">
        <v>321</v>
      </c>
      <c r="D29" t="s">
        <v>141</v>
      </c>
      <c r="E29">
        <v>2019</v>
      </c>
      <c r="F29" s="158" t="s">
        <v>20</v>
      </c>
      <c r="G29" s="305">
        <v>107</v>
      </c>
      <c r="H29" t="s">
        <v>110</v>
      </c>
      <c r="I29" s="2">
        <v>44004</v>
      </c>
      <c r="J29" t="s">
        <v>43</v>
      </c>
      <c r="K29" t="s">
        <v>322</v>
      </c>
      <c r="L29" s="2">
        <v>44012</v>
      </c>
    </row>
    <row r="30" spans="1:12" ht="15.75" customHeight="1" x14ac:dyDescent="0.25">
      <c r="A30" t="s">
        <v>320</v>
      </c>
      <c r="B30" s="32" t="s">
        <v>137</v>
      </c>
      <c r="C30" s="261" t="s">
        <v>321</v>
      </c>
      <c r="D30" t="s">
        <v>141</v>
      </c>
      <c r="E30">
        <v>2019</v>
      </c>
      <c r="F30" s="158" t="s">
        <v>24</v>
      </c>
      <c r="G30" s="305">
        <v>12</v>
      </c>
      <c r="H30" t="s">
        <v>110</v>
      </c>
      <c r="I30" s="2">
        <v>44004</v>
      </c>
      <c r="J30" t="s">
        <v>43</v>
      </c>
      <c r="K30" t="s">
        <v>322</v>
      </c>
      <c r="L30" s="2">
        <v>44012</v>
      </c>
    </row>
    <row r="31" spans="1:12" ht="15.75" customHeight="1" x14ac:dyDescent="0.25">
      <c r="A31" s="126" t="s">
        <v>699</v>
      </c>
      <c r="B31" s="148" t="s">
        <v>706</v>
      </c>
      <c r="C31" s="330" t="s">
        <v>689</v>
      </c>
      <c r="D31" s="126" t="s">
        <v>190</v>
      </c>
      <c r="E31" s="126">
        <v>2019</v>
      </c>
      <c r="F31" s="16" t="s">
        <v>20</v>
      </c>
      <c r="G31" s="331">
        <v>207</v>
      </c>
      <c r="H31" s="126" t="s">
        <v>690</v>
      </c>
      <c r="I31" s="17">
        <v>44068</v>
      </c>
      <c r="J31" s="126" t="s">
        <v>43</v>
      </c>
      <c r="K31" s="126" t="s">
        <v>306</v>
      </c>
      <c r="L31" s="17">
        <v>44083</v>
      </c>
    </row>
    <row r="32" spans="1:12" ht="15.75" customHeight="1" x14ac:dyDescent="0.25">
      <c r="A32" s="126" t="s">
        <v>700</v>
      </c>
      <c r="B32" s="148" t="s">
        <v>706</v>
      </c>
      <c r="C32" s="330" t="s">
        <v>689</v>
      </c>
      <c r="D32" s="126" t="s">
        <v>190</v>
      </c>
      <c r="E32" s="126">
        <v>2019</v>
      </c>
      <c r="F32" s="16" t="s">
        <v>24</v>
      </c>
      <c r="G32" s="331">
        <v>52</v>
      </c>
      <c r="H32" s="126" t="s">
        <v>690</v>
      </c>
      <c r="I32" s="17">
        <v>44068</v>
      </c>
      <c r="J32" s="126" t="s">
        <v>43</v>
      </c>
      <c r="K32" s="126" t="s">
        <v>306</v>
      </c>
      <c r="L32" s="17">
        <v>44083</v>
      </c>
    </row>
    <row r="33" spans="1:12" ht="15.75" customHeight="1" x14ac:dyDescent="0.25">
      <c r="A33" s="126" t="s">
        <v>701</v>
      </c>
      <c r="B33" s="148" t="s">
        <v>706</v>
      </c>
      <c r="C33" s="330" t="s">
        <v>689</v>
      </c>
      <c r="D33" s="126" t="s">
        <v>190</v>
      </c>
      <c r="E33" s="14">
        <v>2019</v>
      </c>
      <c r="F33" s="13" t="s">
        <v>26</v>
      </c>
      <c r="G33" s="331">
        <v>69489</v>
      </c>
      <c r="H33" s="126" t="s">
        <v>690</v>
      </c>
      <c r="I33" s="17">
        <v>44068</v>
      </c>
      <c r="J33" s="126" t="s">
        <v>43</v>
      </c>
      <c r="K33" s="126" t="s">
        <v>306</v>
      </c>
      <c r="L33" s="17">
        <v>44083</v>
      </c>
    </row>
    <row r="34" spans="1:12" ht="15.75" customHeight="1" x14ac:dyDescent="0.25">
      <c r="A34" s="59" t="s">
        <v>351</v>
      </c>
      <c r="B34" s="53" t="s">
        <v>157</v>
      </c>
      <c r="C34" s="261" t="s">
        <v>349</v>
      </c>
      <c r="D34" s="10" t="s">
        <v>158</v>
      </c>
      <c r="E34">
        <v>2019</v>
      </c>
      <c r="F34" s="10" t="s">
        <v>20</v>
      </c>
      <c r="G34" s="305">
        <v>19225</v>
      </c>
      <c r="H34" s="10" t="s">
        <v>350</v>
      </c>
      <c r="I34" s="2">
        <v>44138</v>
      </c>
      <c r="J34" s="10" t="s">
        <v>43</v>
      </c>
      <c r="K34" s="10" t="s">
        <v>354</v>
      </c>
      <c r="L34" s="2">
        <v>44141</v>
      </c>
    </row>
    <row r="35" spans="1:12" ht="15.75" customHeight="1" x14ac:dyDescent="0.25">
      <c r="A35" s="59" t="s">
        <v>352</v>
      </c>
      <c r="B35" s="53" t="s">
        <v>157</v>
      </c>
      <c r="C35" s="261" t="s">
        <v>349</v>
      </c>
      <c r="D35" s="10" t="s">
        <v>158</v>
      </c>
      <c r="E35">
        <v>2019</v>
      </c>
      <c r="F35" s="10" t="s">
        <v>24</v>
      </c>
      <c r="G35" s="305">
        <v>955</v>
      </c>
      <c r="H35" s="10" t="s">
        <v>350</v>
      </c>
      <c r="I35" s="2">
        <v>44138</v>
      </c>
      <c r="J35" s="10" t="s">
        <v>43</v>
      </c>
      <c r="K35" s="10" t="s">
        <v>354</v>
      </c>
      <c r="L35" s="2">
        <v>44141</v>
      </c>
    </row>
    <row r="36" spans="1:12" s="8" customFormat="1" ht="15.75" customHeight="1" x14ac:dyDescent="0.25">
      <c r="A36" s="59" t="s">
        <v>353</v>
      </c>
      <c r="B36" s="53" t="s">
        <v>157</v>
      </c>
      <c r="C36" s="302" t="s">
        <v>349</v>
      </c>
      <c r="D36" s="12" t="s">
        <v>158</v>
      </c>
      <c r="E36" s="8">
        <v>2019</v>
      </c>
      <c r="F36" s="12" t="s">
        <v>26</v>
      </c>
      <c r="G36" s="309">
        <v>554700</v>
      </c>
      <c r="H36" s="12" t="s">
        <v>350</v>
      </c>
      <c r="I36" s="160">
        <v>44138</v>
      </c>
      <c r="J36" s="12" t="s">
        <v>43</v>
      </c>
      <c r="K36" s="12" t="s">
        <v>354</v>
      </c>
      <c r="L36" s="160">
        <v>44141</v>
      </c>
    </row>
    <row r="37" spans="1:12" ht="15.75" customHeight="1" x14ac:dyDescent="0.25">
      <c r="A37" s="58" t="s">
        <v>412</v>
      </c>
      <c r="B37" s="61" t="s">
        <v>27</v>
      </c>
      <c r="C37" s="339" t="s">
        <v>27</v>
      </c>
      <c r="D37" s="340" t="s">
        <v>32</v>
      </c>
      <c r="E37" s="14">
        <v>2019</v>
      </c>
      <c r="F37" s="13" t="s">
        <v>20</v>
      </c>
      <c r="G37" s="331">
        <v>1</v>
      </c>
      <c r="H37" s="13" t="s">
        <v>415</v>
      </c>
      <c r="I37" s="17">
        <v>44274</v>
      </c>
      <c r="J37" s="13" t="s">
        <v>43</v>
      </c>
      <c r="K37" s="162" t="s">
        <v>306</v>
      </c>
      <c r="L37" s="17">
        <v>44274</v>
      </c>
    </row>
    <row r="38" spans="1:12" ht="15.75" customHeight="1" x14ac:dyDescent="0.25">
      <c r="A38" s="58" t="s">
        <v>413</v>
      </c>
      <c r="B38" s="61" t="s">
        <v>27</v>
      </c>
      <c r="C38" s="339" t="s">
        <v>27</v>
      </c>
      <c r="D38" s="340" t="s">
        <v>32</v>
      </c>
      <c r="E38" s="14">
        <v>2019</v>
      </c>
      <c r="F38" s="13" t="s">
        <v>24</v>
      </c>
      <c r="G38" s="331">
        <v>1</v>
      </c>
      <c r="H38" s="13" t="s">
        <v>415</v>
      </c>
      <c r="I38" s="17">
        <v>44274</v>
      </c>
      <c r="J38" s="13" t="s">
        <v>43</v>
      </c>
      <c r="K38" s="162" t="s">
        <v>306</v>
      </c>
      <c r="L38" s="17">
        <v>44274</v>
      </c>
    </row>
    <row r="39" spans="1:12" s="8" customFormat="1" ht="15.75" customHeight="1" x14ac:dyDescent="0.25">
      <c r="A39" s="58" t="s">
        <v>414</v>
      </c>
      <c r="B39" s="61" t="s">
        <v>27</v>
      </c>
      <c r="C39" s="339" t="s">
        <v>27</v>
      </c>
      <c r="D39" s="340" t="s">
        <v>32</v>
      </c>
      <c r="E39" s="14">
        <v>2019</v>
      </c>
      <c r="F39" s="13" t="s">
        <v>26</v>
      </c>
      <c r="G39" s="341">
        <v>65</v>
      </c>
      <c r="H39" s="13" t="s">
        <v>415</v>
      </c>
      <c r="I39" s="164">
        <v>44274</v>
      </c>
      <c r="J39" s="13" t="s">
        <v>43</v>
      </c>
      <c r="K39" s="162" t="s">
        <v>306</v>
      </c>
      <c r="L39" s="164">
        <v>44274</v>
      </c>
    </row>
    <row r="40" spans="1:12" s="8" customFormat="1" ht="15.75" customHeight="1" x14ac:dyDescent="0.25">
      <c r="A40" s="59" t="s">
        <v>444</v>
      </c>
      <c r="B40" s="53" t="s">
        <v>27</v>
      </c>
      <c r="C40" s="303" t="s">
        <v>27</v>
      </c>
      <c r="D40" s="67" t="s">
        <v>32</v>
      </c>
      <c r="E40" s="8">
        <v>2019</v>
      </c>
      <c r="F40" s="12" t="s">
        <v>20</v>
      </c>
      <c r="G40" s="309">
        <v>6</v>
      </c>
      <c r="H40" s="12" t="s">
        <v>305</v>
      </c>
      <c r="I40" s="160">
        <v>44025</v>
      </c>
      <c r="J40" s="12" t="s">
        <v>43</v>
      </c>
      <c r="K40" s="158" t="s">
        <v>306</v>
      </c>
      <c r="L40" s="160">
        <v>44531</v>
      </c>
    </row>
    <row r="41" spans="1:12" s="8" customFormat="1" ht="15.75" customHeight="1" x14ac:dyDescent="0.25">
      <c r="A41" s="59" t="s">
        <v>445</v>
      </c>
      <c r="B41" s="53" t="s">
        <v>27</v>
      </c>
      <c r="C41" s="303" t="s">
        <v>27</v>
      </c>
      <c r="D41" s="67" t="s">
        <v>32</v>
      </c>
      <c r="E41" s="8">
        <v>2019</v>
      </c>
      <c r="F41" s="12" t="s">
        <v>24</v>
      </c>
      <c r="G41" s="309">
        <v>1</v>
      </c>
      <c r="H41" s="12" t="s">
        <v>305</v>
      </c>
      <c r="I41" s="160">
        <v>44025</v>
      </c>
      <c r="J41" s="12" t="s">
        <v>43</v>
      </c>
      <c r="K41" s="158" t="s">
        <v>306</v>
      </c>
      <c r="L41" s="160">
        <v>44531</v>
      </c>
    </row>
    <row r="42" spans="1:12" s="8" customFormat="1" ht="15.75" customHeight="1" x14ac:dyDescent="0.25">
      <c r="A42" s="59" t="s">
        <v>449</v>
      </c>
      <c r="B42" s="53" t="s">
        <v>27</v>
      </c>
      <c r="C42" s="303" t="s">
        <v>27</v>
      </c>
      <c r="D42" s="67" t="s">
        <v>32</v>
      </c>
      <c r="E42" s="8">
        <v>2019</v>
      </c>
      <c r="F42" s="12" t="s">
        <v>26</v>
      </c>
      <c r="G42" s="309">
        <v>433</v>
      </c>
      <c r="H42" s="12" t="s">
        <v>305</v>
      </c>
      <c r="I42" s="160">
        <v>44025</v>
      </c>
      <c r="J42" s="12" t="s">
        <v>43</v>
      </c>
      <c r="K42" s="158" t="s">
        <v>306</v>
      </c>
      <c r="L42" s="160">
        <v>44531</v>
      </c>
    </row>
    <row r="43" spans="1:12" s="8" customFormat="1" ht="15.75" customHeight="1" x14ac:dyDescent="0.25">
      <c r="A43" s="58" t="s">
        <v>712</v>
      </c>
      <c r="B43" s="148" t="s">
        <v>706</v>
      </c>
      <c r="C43" s="330" t="s">
        <v>689</v>
      </c>
      <c r="D43" s="126" t="s">
        <v>190</v>
      </c>
      <c r="E43" s="126">
        <v>2019</v>
      </c>
      <c r="F43" s="16" t="s">
        <v>20</v>
      </c>
      <c r="G43" s="341">
        <v>16</v>
      </c>
      <c r="H43" s="13" t="s">
        <v>715</v>
      </c>
      <c r="I43" s="164">
        <v>45169</v>
      </c>
      <c r="J43" s="13" t="s">
        <v>43</v>
      </c>
      <c r="K43" s="162" t="s">
        <v>716</v>
      </c>
      <c r="L43" s="164">
        <v>45175</v>
      </c>
    </row>
    <row r="44" spans="1:12" s="8" customFormat="1" ht="15.75" customHeight="1" x14ac:dyDescent="0.25">
      <c r="A44" s="58" t="s">
        <v>713</v>
      </c>
      <c r="B44" s="148" t="s">
        <v>706</v>
      </c>
      <c r="C44" s="330" t="s">
        <v>689</v>
      </c>
      <c r="D44" s="126" t="s">
        <v>190</v>
      </c>
      <c r="E44" s="126">
        <v>2019</v>
      </c>
      <c r="F44" s="16" t="s">
        <v>24</v>
      </c>
      <c r="G44" s="341">
        <v>3</v>
      </c>
      <c r="H44" s="13" t="s">
        <v>715</v>
      </c>
      <c r="I44" s="164">
        <v>45169</v>
      </c>
      <c r="J44" s="13" t="s">
        <v>43</v>
      </c>
      <c r="K44" s="162" t="s">
        <v>716</v>
      </c>
      <c r="L44" s="164">
        <v>45175</v>
      </c>
    </row>
    <row r="45" spans="1:12" s="137" customFormat="1" ht="15.75" customHeight="1" thickBot="1" x14ac:dyDescent="0.3">
      <c r="A45" s="342" t="s">
        <v>714</v>
      </c>
      <c r="B45" s="298" t="s">
        <v>706</v>
      </c>
      <c r="C45" s="343" t="s">
        <v>689</v>
      </c>
      <c r="D45" s="282" t="s">
        <v>190</v>
      </c>
      <c r="E45" s="282">
        <v>2019</v>
      </c>
      <c r="F45" s="281" t="s">
        <v>26</v>
      </c>
      <c r="G45" s="344">
        <v>1789</v>
      </c>
      <c r="H45" s="281" t="s">
        <v>715</v>
      </c>
      <c r="I45" s="284">
        <v>45169</v>
      </c>
      <c r="J45" s="281" t="s">
        <v>43</v>
      </c>
      <c r="K45" s="345" t="s">
        <v>716</v>
      </c>
      <c r="L45" s="284">
        <v>45175</v>
      </c>
    </row>
    <row r="46" spans="1:12" s="8" customFormat="1" ht="15.75" customHeight="1" x14ac:dyDescent="0.25">
      <c r="A46" s="59" t="s">
        <v>884</v>
      </c>
      <c r="B46" s="145" t="s">
        <v>706</v>
      </c>
      <c r="C46" s="261" t="s">
        <v>689</v>
      </c>
      <c r="D46" t="s">
        <v>190</v>
      </c>
      <c r="E46">
        <v>2020</v>
      </c>
      <c r="F46" s="10" t="s">
        <v>20</v>
      </c>
      <c r="G46" s="305">
        <v>217</v>
      </c>
      <c r="H46" t="s">
        <v>690</v>
      </c>
      <c r="I46" s="160">
        <v>44316</v>
      </c>
      <c r="J46" s="12" t="s">
        <v>43</v>
      </c>
      <c r="K46" s="158" t="s">
        <v>306</v>
      </c>
      <c r="L46" s="160">
        <v>44330</v>
      </c>
    </row>
    <row r="47" spans="1:12" s="8" customFormat="1" ht="15.75" customHeight="1" x14ac:dyDescent="0.25">
      <c r="A47" s="59" t="s">
        <v>882</v>
      </c>
      <c r="B47" s="145" t="s">
        <v>706</v>
      </c>
      <c r="C47" s="261" t="s">
        <v>689</v>
      </c>
      <c r="D47" t="s">
        <v>190</v>
      </c>
      <c r="E47">
        <v>2020</v>
      </c>
      <c r="F47" s="10" t="s">
        <v>24</v>
      </c>
      <c r="G47" s="305">
        <v>54</v>
      </c>
      <c r="H47" t="s">
        <v>690</v>
      </c>
      <c r="I47" s="160">
        <v>44316</v>
      </c>
      <c r="J47" s="12" t="s">
        <v>43</v>
      </c>
      <c r="K47" s="158" t="s">
        <v>306</v>
      </c>
      <c r="L47" s="160">
        <v>44330</v>
      </c>
    </row>
    <row r="48" spans="1:12" s="8" customFormat="1" ht="15.75" customHeight="1" x14ac:dyDescent="0.25">
      <c r="A48" s="59" t="s">
        <v>883</v>
      </c>
      <c r="B48" s="145" t="s">
        <v>706</v>
      </c>
      <c r="C48" s="261" t="s">
        <v>689</v>
      </c>
      <c r="D48" t="s">
        <v>190</v>
      </c>
      <c r="E48" s="8">
        <v>2020</v>
      </c>
      <c r="F48" s="12" t="s">
        <v>26</v>
      </c>
      <c r="G48" s="305">
        <v>71316</v>
      </c>
      <c r="H48" t="s">
        <v>690</v>
      </c>
      <c r="I48" s="160">
        <v>44316</v>
      </c>
      <c r="J48" s="12" t="s">
        <v>43</v>
      </c>
      <c r="K48" s="158" t="s">
        <v>306</v>
      </c>
      <c r="L48" s="160">
        <v>44330</v>
      </c>
    </row>
    <row r="49" spans="1:13" ht="15.75" customHeight="1" x14ac:dyDescent="0.25">
      <c r="A49" s="58" t="s">
        <v>867</v>
      </c>
      <c r="B49" s="16" t="s">
        <v>376</v>
      </c>
      <c r="C49" s="346" t="s">
        <v>443</v>
      </c>
      <c r="D49" s="340" t="s">
        <v>32</v>
      </c>
      <c r="E49" s="14">
        <v>2020</v>
      </c>
      <c r="F49" s="13" t="s">
        <v>20</v>
      </c>
      <c r="G49" s="341">
        <v>112</v>
      </c>
      <c r="H49" s="13" t="s">
        <v>429</v>
      </c>
      <c r="I49" s="17">
        <v>44343</v>
      </c>
      <c r="J49" s="13" t="s">
        <v>43</v>
      </c>
      <c r="K49" s="162" t="s">
        <v>430</v>
      </c>
      <c r="L49" s="17">
        <v>44378</v>
      </c>
    </row>
    <row r="50" spans="1:13" ht="15.75" customHeight="1" x14ac:dyDescent="0.25">
      <c r="A50" s="58" t="s">
        <v>868</v>
      </c>
      <c r="B50" s="16" t="s">
        <v>376</v>
      </c>
      <c r="C50" s="346" t="s">
        <v>443</v>
      </c>
      <c r="D50" s="340" t="s">
        <v>32</v>
      </c>
      <c r="E50" s="14">
        <v>2020</v>
      </c>
      <c r="F50" s="13" t="s">
        <v>24</v>
      </c>
      <c r="G50" s="341">
        <v>28</v>
      </c>
      <c r="H50" s="13" t="s">
        <v>429</v>
      </c>
      <c r="I50" s="17">
        <v>44343</v>
      </c>
      <c r="J50" s="13" t="s">
        <v>43</v>
      </c>
      <c r="K50" s="162" t="s">
        <v>430</v>
      </c>
      <c r="L50" s="17">
        <v>44378</v>
      </c>
    </row>
    <row r="51" spans="1:13" ht="15.75" customHeight="1" x14ac:dyDescent="0.25">
      <c r="A51" s="58" t="s">
        <v>869</v>
      </c>
      <c r="B51" s="16" t="s">
        <v>376</v>
      </c>
      <c r="C51" s="346" t="s">
        <v>443</v>
      </c>
      <c r="D51" s="340" t="s">
        <v>32</v>
      </c>
      <c r="E51" s="14">
        <v>2020</v>
      </c>
      <c r="F51" s="13" t="s">
        <v>26</v>
      </c>
      <c r="G51" s="331">
        <v>14000</v>
      </c>
      <c r="H51" s="13" t="s">
        <v>429</v>
      </c>
      <c r="I51" s="17">
        <v>44343</v>
      </c>
      <c r="J51" s="13" t="s">
        <v>43</v>
      </c>
      <c r="K51" s="162" t="s">
        <v>430</v>
      </c>
      <c r="L51" s="17">
        <v>44378</v>
      </c>
    </row>
    <row r="52" spans="1:13" ht="15.75" customHeight="1" x14ac:dyDescent="0.25">
      <c r="A52" s="59" t="s">
        <v>435</v>
      </c>
      <c r="B52" s="53" t="s">
        <v>157</v>
      </c>
      <c r="C52" s="261" t="s">
        <v>349</v>
      </c>
      <c r="D52" s="10" t="s">
        <v>158</v>
      </c>
      <c r="E52">
        <v>2020</v>
      </c>
      <c r="F52" s="10" t="s">
        <v>20</v>
      </c>
      <c r="G52" s="305">
        <v>8144</v>
      </c>
      <c r="H52" s="10" t="s">
        <v>664</v>
      </c>
      <c r="I52" s="2">
        <v>44460</v>
      </c>
      <c r="J52" s="12" t="s">
        <v>43</v>
      </c>
      <c r="K52" s="10" t="s">
        <v>354</v>
      </c>
      <c r="L52" s="2">
        <v>44461</v>
      </c>
    </row>
    <row r="53" spans="1:13" ht="15.75" customHeight="1" x14ac:dyDescent="0.25">
      <c r="A53" s="59" t="s">
        <v>436</v>
      </c>
      <c r="B53" s="53" t="s">
        <v>157</v>
      </c>
      <c r="C53" s="261" t="s">
        <v>349</v>
      </c>
      <c r="D53" s="10" t="s">
        <v>158</v>
      </c>
      <c r="E53">
        <v>2020</v>
      </c>
      <c r="F53" s="10" t="s">
        <v>24</v>
      </c>
      <c r="G53" s="305">
        <v>2023</v>
      </c>
      <c r="H53" s="10" t="s">
        <v>664</v>
      </c>
      <c r="I53" s="2">
        <v>44460</v>
      </c>
      <c r="J53" s="12" t="s">
        <v>43</v>
      </c>
      <c r="K53" s="10" t="s">
        <v>354</v>
      </c>
      <c r="L53" s="2">
        <v>44461</v>
      </c>
    </row>
    <row r="54" spans="1:13" ht="15.75" customHeight="1" x14ac:dyDescent="0.25">
      <c r="A54" s="59" t="s">
        <v>437</v>
      </c>
      <c r="B54" s="53" t="s">
        <v>157</v>
      </c>
      <c r="C54" s="302" t="s">
        <v>349</v>
      </c>
      <c r="D54" s="12" t="s">
        <v>158</v>
      </c>
      <c r="E54" s="8">
        <v>2020</v>
      </c>
      <c r="F54" s="12" t="s">
        <v>26</v>
      </c>
      <c r="G54" s="305">
        <v>910740</v>
      </c>
      <c r="H54" s="10" t="s">
        <v>664</v>
      </c>
      <c r="I54" s="2">
        <v>44460</v>
      </c>
      <c r="J54" s="12" t="s">
        <v>43</v>
      </c>
      <c r="K54" s="12" t="s">
        <v>354</v>
      </c>
      <c r="L54" s="2">
        <v>44461</v>
      </c>
    </row>
    <row r="55" spans="1:13" ht="15.75" customHeight="1" x14ac:dyDescent="0.25">
      <c r="A55" s="126" t="s">
        <v>438</v>
      </c>
      <c r="B55" s="126" t="s">
        <v>33</v>
      </c>
      <c r="C55" s="330" t="s">
        <v>40</v>
      </c>
      <c r="D55" s="126" t="s">
        <v>38</v>
      </c>
      <c r="E55" s="14">
        <v>2020</v>
      </c>
      <c r="F55" s="126" t="s">
        <v>20</v>
      </c>
      <c r="G55" s="331">
        <v>30</v>
      </c>
      <c r="H55" s="126" t="s">
        <v>42</v>
      </c>
      <c r="I55" s="17">
        <v>44455</v>
      </c>
      <c r="J55" s="126" t="s">
        <v>43</v>
      </c>
      <c r="K55" s="126" t="s">
        <v>41</v>
      </c>
      <c r="L55" s="17">
        <v>44456</v>
      </c>
    </row>
    <row r="56" spans="1:13" ht="15.75" customHeight="1" x14ac:dyDescent="0.25">
      <c r="A56" s="126" t="s">
        <v>439</v>
      </c>
      <c r="B56" s="126" t="s">
        <v>33</v>
      </c>
      <c r="C56" s="330" t="s">
        <v>40</v>
      </c>
      <c r="D56" s="126" t="s">
        <v>38</v>
      </c>
      <c r="E56" s="14">
        <v>2020</v>
      </c>
      <c r="F56" s="126" t="s">
        <v>24</v>
      </c>
      <c r="G56" s="331">
        <v>8</v>
      </c>
      <c r="H56" s="126" t="s">
        <v>42</v>
      </c>
      <c r="I56" s="17">
        <v>44455</v>
      </c>
      <c r="J56" s="126" t="s">
        <v>43</v>
      </c>
      <c r="K56" s="126" t="s">
        <v>41</v>
      </c>
      <c r="L56" s="17">
        <v>44456</v>
      </c>
    </row>
    <row r="57" spans="1:13" ht="15.75" customHeight="1" x14ac:dyDescent="0.25">
      <c r="A57" s="126" t="s">
        <v>440</v>
      </c>
      <c r="B57" s="126" t="s">
        <v>33</v>
      </c>
      <c r="C57" s="330" t="s">
        <v>40</v>
      </c>
      <c r="D57" s="126" t="s">
        <v>38</v>
      </c>
      <c r="E57" s="14">
        <v>2020</v>
      </c>
      <c r="F57" s="126" t="s">
        <v>26</v>
      </c>
      <c r="G57" s="331">
        <v>3400</v>
      </c>
      <c r="H57" s="126" t="s">
        <v>42</v>
      </c>
      <c r="I57" s="17">
        <v>44455</v>
      </c>
      <c r="J57" s="126" t="s">
        <v>43</v>
      </c>
      <c r="K57" s="126" t="s">
        <v>41</v>
      </c>
      <c r="L57" s="17">
        <v>44456</v>
      </c>
    </row>
    <row r="58" spans="1:13" ht="15.75" customHeight="1" x14ac:dyDescent="0.25">
      <c r="A58" s="55" t="s">
        <v>441</v>
      </c>
      <c r="B58" s="53" t="s">
        <v>27</v>
      </c>
      <c r="C58" s="303" t="s">
        <v>27</v>
      </c>
      <c r="D58" s="67" t="s">
        <v>32</v>
      </c>
      <c r="E58">
        <v>2020</v>
      </c>
      <c r="F58" s="12" t="s">
        <v>20</v>
      </c>
      <c r="G58" s="305">
        <v>1</v>
      </c>
      <c r="H58" s="12" t="s">
        <v>415</v>
      </c>
      <c r="I58" s="2">
        <v>44274</v>
      </c>
      <c r="J58" s="12" t="s">
        <v>43</v>
      </c>
      <c r="K58" s="158" t="s">
        <v>306</v>
      </c>
      <c r="L58" s="2">
        <v>44274</v>
      </c>
    </row>
    <row r="59" spans="1:13" ht="15.75" customHeight="1" x14ac:dyDescent="0.25">
      <c r="A59" s="59" t="s">
        <v>442</v>
      </c>
      <c r="B59" s="53" t="s">
        <v>27</v>
      </c>
      <c r="C59" s="303" t="s">
        <v>27</v>
      </c>
      <c r="D59" s="67" t="s">
        <v>32</v>
      </c>
      <c r="E59">
        <v>2020</v>
      </c>
      <c r="F59" s="12" t="s">
        <v>24</v>
      </c>
      <c r="G59" s="305">
        <v>1</v>
      </c>
      <c r="H59" s="12" t="s">
        <v>415</v>
      </c>
      <c r="I59" s="2">
        <v>44274</v>
      </c>
      <c r="J59" s="12" t="s">
        <v>43</v>
      </c>
      <c r="K59" s="158" t="s">
        <v>306</v>
      </c>
      <c r="L59" s="2">
        <v>44274</v>
      </c>
    </row>
    <row r="60" spans="1:13" s="8" customFormat="1" ht="15.75" customHeight="1" x14ac:dyDescent="0.25">
      <c r="A60" s="59" t="s">
        <v>899</v>
      </c>
      <c r="B60" s="53" t="s">
        <v>27</v>
      </c>
      <c r="C60" s="303" t="s">
        <v>27</v>
      </c>
      <c r="D60" s="67" t="s">
        <v>32</v>
      </c>
      <c r="E60" s="8">
        <v>2020</v>
      </c>
      <c r="F60" s="12" t="s">
        <v>26</v>
      </c>
      <c r="G60" s="309">
        <v>65</v>
      </c>
      <c r="H60" s="12" t="s">
        <v>415</v>
      </c>
      <c r="I60" s="160">
        <v>44274</v>
      </c>
      <c r="J60" s="12" t="s">
        <v>43</v>
      </c>
      <c r="K60" s="158" t="s">
        <v>306</v>
      </c>
      <c r="L60" s="160">
        <v>44274</v>
      </c>
    </row>
    <row r="61" spans="1:13" ht="15.75" customHeight="1" x14ac:dyDescent="0.25">
      <c r="A61" s="58" t="s">
        <v>446</v>
      </c>
      <c r="B61" s="61" t="s">
        <v>27</v>
      </c>
      <c r="C61" s="339" t="s">
        <v>27</v>
      </c>
      <c r="D61" s="340" t="s">
        <v>32</v>
      </c>
      <c r="E61" s="126">
        <v>2020</v>
      </c>
      <c r="F61" s="13" t="s">
        <v>20</v>
      </c>
      <c r="G61" s="341">
        <v>6</v>
      </c>
      <c r="H61" s="13" t="s">
        <v>305</v>
      </c>
      <c r="I61" s="17">
        <v>44501</v>
      </c>
      <c r="J61" s="126" t="s">
        <v>43</v>
      </c>
      <c r="K61" s="162" t="s">
        <v>306</v>
      </c>
      <c r="L61" s="17">
        <v>44531</v>
      </c>
    </row>
    <row r="62" spans="1:13" ht="15.75" customHeight="1" x14ac:dyDescent="0.25">
      <c r="A62" s="58" t="s">
        <v>447</v>
      </c>
      <c r="B62" s="61" t="s">
        <v>27</v>
      </c>
      <c r="C62" s="339" t="s">
        <v>27</v>
      </c>
      <c r="D62" s="340" t="s">
        <v>32</v>
      </c>
      <c r="E62" s="126">
        <v>2020</v>
      </c>
      <c r="F62" s="13" t="s">
        <v>24</v>
      </c>
      <c r="G62" s="341">
        <v>1</v>
      </c>
      <c r="H62" s="13" t="s">
        <v>305</v>
      </c>
      <c r="I62" s="17">
        <v>44501</v>
      </c>
      <c r="J62" s="126" t="s">
        <v>43</v>
      </c>
      <c r="K62" s="162" t="s">
        <v>306</v>
      </c>
      <c r="L62" s="17">
        <v>44531</v>
      </c>
    </row>
    <row r="63" spans="1:13" ht="15.75" customHeight="1" x14ac:dyDescent="0.25">
      <c r="A63" s="58" t="s">
        <v>448</v>
      </c>
      <c r="B63" s="61" t="s">
        <v>27</v>
      </c>
      <c r="C63" s="339" t="s">
        <v>27</v>
      </c>
      <c r="D63" s="340" t="s">
        <v>32</v>
      </c>
      <c r="E63" s="14">
        <v>2020</v>
      </c>
      <c r="F63" s="13" t="s">
        <v>26</v>
      </c>
      <c r="G63" s="341">
        <v>433</v>
      </c>
      <c r="H63" s="13" t="s">
        <v>305</v>
      </c>
      <c r="I63" s="17">
        <v>44501</v>
      </c>
      <c r="J63" s="126" t="s">
        <v>43</v>
      </c>
      <c r="K63" s="162" t="s">
        <v>306</v>
      </c>
      <c r="L63" s="17">
        <v>44531</v>
      </c>
    </row>
    <row r="64" spans="1:13" ht="15.75" customHeight="1" x14ac:dyDescent="0.25">
      <c r="A64" s="59" t="s">
        <v>892</v>
      </c>
      <c r="B64" s="53" t="s">
        <v>185</v>
      </c>
      <c r="C64" s="261" t="s">
        <v>310</v>
      </c>
      <c r="D64" s="67" t="s">
        <v>190</v>
      </c>
      <c r="E64">
        <v>2020</v>
      </c>
      <c r="F64" s="12" t="s">
        <v>20</v>
      </c>
      <c r="G64" s="309">
        <v>17356</v>
      </c>
      <c r="H64" s="12" t="s">
        <v>311</v>
      </c>
      <c r="I64" s="160">
        <v>44279</v>
      </c>
      <c r="J64" s="8" t="s">
        <v>43</v>
      </c>
      <c r="K64" s="158" t="s">
        <v>312</v>
      </c>
      <c r="L64" s="160">
        <v>44531</v>
      </c>
      <c r="M64" s="8"/>
    </row>
    <row r="65" spans="1:13" s="137" customFormat="1" ht="15.75" customHeight="1" thickBot="1" x14ac:dyDescent="0.3">
      <c r="A65" s="310" t="s">
        <v>893</v>
      </c>
      <c r="B65" s="311" t="s">
        <v>185</v>
      </c>
      <c r="C65" s="312" t="s">
        <v>310</v>
      </c>
      <c r="D65" s="257" t="s">
        <v>190</v>
      </c>
      <c r="E65" s="137">
        <v>2020</v>
      </c>
      <c r="F65" s="313" t="s">
        <v>26</v>
      </c>
      <c r="G65" s="314">
        <v>123533</v>
      </c>
      <c r="H65" s="313" t="s">
        <v>311</v>
      </c>
      <c r="I65" s="205">
        <v>44279</v>
      </c>
      <c r="J65" s="137" t="s">
        <v>43</v>
      </c>
      <c r="K65" s="252" t="s">
        <v>312</v>
      </c>
      <c r="L65" s="205">
        <v>44531</v>
      </c>
    </row>
    <row r="66" spans="1:13" ht="15.75" customHeight="1" x14ac:dyDescent="0.25">
      <c r="A66" s="13" t="s">
        <v>529</v>
      </c>
      <c r="B66" s="16" t="s">
        <v>185</v>
      </c>
      <c r="C66" s="330" t="s">
        <v>310</v>
      </c>
      <c r="D66" s="340" t="s">
        <v>190</v>
      </c>
      <c r="E66" s="14">
        <v>2021</v>
      </c>
      <c r="F66" s="13" t="s">
        <v>20</v>
      </c>
      <c r="G66" s="341">
        <v>10861</v>
      </c>
      <c r="H66" s="13" t="s">
        <v>311</v>
      </c>
      <c r="I66" s="164">
        <v>44643</v>
      </c>
      <c r="J66" s="14" t="s">
        <v>43</v>
      </c>
      <c r="K66" s="162" t="s">
        <v>312</v>
      </c>
      <c r="L66" s="164">
        <v>44663</v>
      </c>
      <c r="M66" s="8"/>
    </row>
    <row r="67" spans="1:13" ht="15.75" customHeight="1" x14ac:dyDescent="0.25">
      <c r="A67" s="13" t="s">
        <v>530</v>
      </c>
      <c r="B67" s="16" t="s">
        <v>185</v>
      </c>
      <c r="C67" s="330" t="s">
        <v>310</v>
      </c>
      <c r="D67" s="340" t="s">
        <v>190</v>
      </c>
      <c r="E67" s="14">
        <v>2021</v>
      </c>
      <c r="F67" s="13" t="s">
        <v>24</v>
      </c>
      <c r="G67" s="341">
        <v>367</v>
      </c>
      <c r="H67" s="13" t="s">
        <v>311</v>
      </c>
      <c r="I67" s="164">
        <v>44643</v>
      </c>
      <c r="J67" s="14" t="s">
        <v>43</v>
      </c>
      <c r="K67" s="162" t="s">
        <v>312</v>
      </c>
      <c r="L67" s="164">
        <v>44663</v>
      </c>
      <c r="M67" s="8"/>
    </row>
    <row r="68" spans="1:13" ht="15.75" customHeight="1" x14ac:dyDescent="0.25">
      <c r="A68" t="s">
        <v>531</v>
      </c>
      <c r="B68" s="10" t="s">
        <v>376</v>
      </c>
      <c r="C68" s="145" t="s">
        <v>443</v>
      </c>
      <c r="D68" s="67" t="s">
        <v>32</v>
      </c>
      <c r="E68" s="8">
        <v>2021</v>
      </c>
      <c r="F68" s="12" t="s">
        <v>20</v>
      </c>
      <c r="G68" s="305">
        <v>112</v>
      </c>
      <c r="H68" s="12" t="s">
        <v>429</v>
      </c>
      <c r="I68" s="160">
        <v>44649</v>
      </c>
      <c r="J68" s="8" t="s">
        <v>43</v>
      </c>
      <c r="K68" s="8" t="s">
        <v>430</v>
      </c>
      <c r="L68" s="160">
        <v>44713</v>
      </c>
      <c r="M68" s="8"/>
    </row>
    <row r="69" spans="1:13" ht="15.75" customHeight="1" x14ac:dyDescent="0.25">
      <c r="A69" t="s">
        <v>532</v>
      </c>
      <c r="B69" s="10" t="s">
        <v>376</v>
      </c>
      <c r="C69" s="145" t="s">
        <v>443</v>
      </c>
      <c r="D69" s="67" t="s">
        <v>32</v>
      </c>
      <c r="E69" s="8">
        <v>2021</v>
      </c>
      <c r="F69" s="12" t="s">
        <v>24</v>
      </c>
      <c r="G69" s="305">
        <v>28</v>
      </c>
      <c r="H69" s="12" t="s">
        <v>429</v>
      </c>
      <c r="I69" s="160">
        <v>44649</v>
      </c>
      <c r="J69" s="8" t="s">
        <v>43</v>
      </c>
      <c r="K69" s="8" t="s">
        <v>430</v>
      </c>
      <c r="L69" s="160">
        <v>44713</v>
      </c>
      <c r="M69" s="8"/>
    </row>
    <row r="70" spans="1:13" ht="15.75" customHeight="1" x14ac:dyDescent="0.25">
      <c r="A70" t="s">
        <v>533</v>
      </c>
      <c r="B70" s="10" t="s">
        <v>376</v>
      </c>
      <c r="C70" s="145" t="s">
        <v>443</v>
      </c>
      <c r="D70" s="67" t="s">
        <v>32</v>
      </c>
      <c r="E70" s="8">
        <v>2021</v>
      </c>
      <c r="F70" s="12" t="s">
        <v>26</v>
      </c>
      <c r="G70" s="305">
        <v>14000</v>
      </c>
      <c r="H70" s="12" t="s">
        <v>429</v>
      </c>
      <c r="I70" s="160">
        <v>44649</v>
      </c>
      <c r="J70" s="8" t="s">
        <v>43</v>
      </c>
      <c r="K70" s="8" t="s">
        <v>430</v>
      </c>
      <c r="L70" s="160">
        <v>44713</v>
      </c>
    </row>
    <row r="71" spans="1:13" ht="15.75" customHeight="1" x14ac:dyDescent="0.25">
      <c r="A71" s="126" t="s">
        <v>510</v>
      </c>
      <c r="B71" s="16" t="s">
        <v>371</v>
      </c>
      <c r="C71" s="330" t="s">
        <v>349</v>
      </c>
      <c r="D71" s="340" t="s">
        <v>158</v>
      </c>
      <c r="E71" s="14">
        <v>2021</v>
      </c>
      <c r="F71" s="13" t="s">
        <v>24</v>
      </c>
      <c r="G71" s="331">
        <v>3495</v>
      </c>
      <c r="H71" s="16" t="s">
        <v>664</v>
      </c>
      <c r="I71" s="17">
        <v>44736</v>
      </c>
      <c r="J71" s="14" t="s">
        <v>43</v>
      </c>
      <c r="K71" s="16" t="s">
        <v>354</v>
      </c>
      <c r="L71" s="17">
        <v>44749</v>
      </c>
    </row>
    <row r="72" spans="1:13" ht="15.75" customHeight="1" x14ac:dyDescent="0.25">
      <c r="A72" s="126" t="s">
        <v>511</v>
      </c>
      <c r="B72" s="16" t="s">
        <v>371</v>
      </c>
      <c r="C72" s="330" t="s">
        <v>349</v>
      </c>
      <c r="D72" s="340" t="s">
        <v>158</v>
      </c>
      <c r="E72" s="14">
        <v>2021</v>
      </c>
      <c r="F72" s="13" t="s">
        <v>26</v>
      </c>
      <c r="G72" s="331">
        <v>786900</v>
      </c>
      <c r="H72" s="16" t="s">
        <v>664</v>
      </c>
      <c r="I72" s="17">
        <v>44736</v>
      </c>
      <c r="J72" s="14" t="s">
        <v>43</v>
      </c>
      <c r="K72" s="16" t="s">
        <v>354</v>
      </c>
      <c r="L72" s="17">
        <v>44749</v>
      </c>
    </row>
    <row r="73" spans="1:13" ht="15.75" customHeight="1" x14ac:dyDescent="0.25">
      <c r="A73" t="s">
        <v>686</v>
      </c>
      <c r="B73" t="s">
        <v>396</v>
      </c>
      <c r="C73" s="261" t="s">
        <v>689</v>
      </c>
      <c r="D73" s="67" t="s">
        <v>190</v>
      </c>
      <c r="E73" s="8">
        <v>2021</v>
      </c>
      <c r="F73" s="12" t="s">
        <v>20</v>
      </c>
      <c r="G73" s="305">
        <v>218</v>
      </c>
      <c r="H73" s="12" t="s">
        <v>690</v>
      </c>
      <c r="I73" s="2">
        <v>44770</v>
      </c>
      <c r="J73" s="8" t="s">
        <v>43</v>
      </c>
      <c r="K73" s="8" t="s">
        <v>306</v>
      </c>
      <c r="L73" s="2">
        <v>44784</v>
      </c>
    </row>
    <row r="74" spans="1:13" ht="15.75" customHeight="1" x14ac:dyDescent="0.25">
      <c r="A74" t="s">
        <v>688</v>
      </c>
      <c r="B74" t="s">
        <v>396</v>
      </c>
      <c r="C74" s="261" t="s">
        <v>689</v>
      </c>
      <c r="D74" s="67" t="s">
        <v>190</v>
      </c>
      <c r="E74" s="8">
        <v>2021</v>
      </c>
      <c r="F74" s="12" t="s">
        <v>24</v>
      </c>
      <c r="G74" s="305">
        <v>55</v>
      </c>
      <c r="H74" s="12" t="s">
        <v>690</v>
      </c>
      <c r="I74" s="2">
        <v>44770</v>
      </c>
      <c r="J74" s="8" t="s">
        <v>43</v>
      </c>
      <c r="K74" s="8" t="s">
        <v>306</v>
      </c>
      <c r="L74" s="2">
        <v>44784</v>
      </c>
    </row>
    <row r="75" spans="1:13" ht="15.75" customHeight="1" x14ac:dyDescent="0.25">
      <c r="A75" t="s">
        <v>687</v>
      </c>
      <c r="B75" t="s">
        <v>396</v>
      </c>
      <c r="C75" s="261" t="s">
        <v>689</v>
      </c>
      <c r="D75" s="67" t="s">
        <v>190</v>
      </c>
      <c r="E75" s="8">
        <v>2021</v>
      </c>
      <c r="F75" s="12" t="s">
        <v>26</v>
      </c>
      <c r="G75" s="305">
        <v>71662</v>
      </c>
      <c r="H75" s="12" t="s">
        <v>690</v>
      </c>
      <c r="I75" s="2">
        <v>44770</v>
      </c>
      <c r="J75" s="8" t="s">
        <v>43</v>
      </c>
      <c r="K75" s="8" t="s">
        <v>306</v>
      </c>
      <c r="L75" s="2">
        <v>44784</v>
      </c>
    </row>
    <row r="76" spans="1:13" ht="15.75" customHeight="1" x14ac:dyDescent="0.25">
      <c r="A76" s="126" t="s">
        <v>555</v>
      </c>
      <c r="B76" s="16" t="s">
        <v>425</v>
      </c>
      <c r="C76" s="330" t="s">
        <v>27</v>
      </c>
      <c r="D76" s="340" t="s">
        <v>32</v>
      </c>
      <c r="E76" s="14">
        <v>2021</v>
      </c>
      <c r="F76" s="13" t="s">
        <v>20</v>
      </c>
      <c r="G76" s="331">
        <v>59</v>
      </c>
      <c r="H76" s="13" t="s">
        <v>558</v>
      </c>
      <c r="I76" s="17">
        <v>44770</v>
      </c>
      <c r="J76" s="14" t="s">
        <v>43</v>
      </c>
      <c r="K76" s="14" t="s">
        <v>559</v>
      </c>
      <c r="L76" s="17">
        <v>44797</v>
      </c>
    </row>
    <row r="77" spans="1:13" ht="15.75" customHeight="1" x14ac:dyDescent="0.25">
      <c r="A77" s="126" t="s">
        <v>556</v>
      </c>
      <c r="B77" s="16" t="s">
        <v>425</v>
      </c>
      <c r="C77" s="330" t="s">
        <v>27</v>
      </c>
      <c r="D77" s="340" t="s">
        <v>32</v>
      </c>
      <c r="E77" s="14">
        <v>2021</v>
      </c>
      <c r="F77" s="13" t="s">
        <v>24</v>
      </c>
      <c r="G77" s="331">
        <v>7</v>
      </c>
      <c r="H77" s="13" t="s">
        <v>558</v>
      </c>
      <c r="I77" s="17">
        <v>44770</v>
      </c>
      <c r="J77" s="14" t="s">
        <v>43</v>
      </c>
      <c r="K77" s="14" t="s">
        <v>559</v>
      </c>
      <c r="L77" s="17">
        <v>44797</v>
      </c>
    </row>
    <row r="78" spans="1:13" ht="15.75" customHeight="1" x14ac:dyDescent="0.25">
      <c r="A78" s="126" t="s">
        <v>557</v>
      </c>
      <c r="B78" s="16" t="s">
        <v>425</v>
      </c>
      <c r="C78" s="330" t="s">
        <v>27</v>
      </c>
      <c r="D78" s="340" t="s">
        <v>32</v>
      </c>
      <c r="E78" s="14">
        <v>2021</v>
      </c>
      <c r="F78" s="13" t="s">
        <v>26</v>
      </c>
      <c r="G78" s="331">
        <v>22753</v>
      </c>
      <c r="H78" s="13" t="s">
        <v>558</v>
      </c>
      <c r="I78" s="17">
        <v>44770</v>
      </c>
      <c r="J78" s="14" t="s">
        <v>43</v>
      </c>
      <c r="K78" s="14" t="s">
        <v>559</v>
      </c>
      <c r="L78" s="17">
        <v>44797</v>
      </c>
    </row>
    <row r="79" spans="1:13" ht="15.75" customHeight="1" x14ac:dyDescent="0.25">
      <c r="A79" t="s">
        <v>560</v>
      </c>
      <c r="B79" s="10" t="s">
        <v>425</v>
      </c>
      <c r="C79" s="261" t="s">
        <v>27</v>
      </c>
      <c r="D79" s="67" t="s">
        <v>32</v>
      </c>
      <c r="E79" s="8">
        <v>2021</v>
      </c>
      <c r="F79" s="12" t="s">
        <v>20</v>
      </c>
      <c r="G79" s="305">
        <v>2</v>
      </c>
      <c r="H79" s="12" t="s">
        <v>563</v>
      </c>
      <c r="I79" s="2">
        <v>44770</v>
      </c>
      <c r="J79" s="8" t="s">
        <v>43</v>
      </c>
      <c r="K79" s="8" t="s">
        <v>306</v>
      </c>
      <c r="L79" s="2">
        <v>44797</v>
      </c>
    </row>
    <row r="80" spans="1:13" ht="15.75" customHeight="1" x14ac:dyDescent="0.25">
      <c r="A80" t="s">
        <v>561</v>
      </c>
      <c r="B80" s="10" t="s">
        <v>425</v>
      </c>
      <c r="C80" s="261" t="s">
        <v>27</v>
      </c>
      <c r="D80" s="67" t="s">
        <v>32</v>
      </c>
      <c r="E80" s="8">
        <v>2021</v>
      </c>
      <c r="F80" s="12" t="s">
        <v>24</v>
      </c>
      <c r="G80" s="305">
        <v>1</v>
      </c>
      <c r="H80" s="12" t="s">
        <v>563</v>
      </c>
      <c r="I80" s="2">
        <v>44770</v>
      </c>
      <c r="J80" s="8" t="s">
        <v>43</v>
      </c>
      <c r="K80" s="8" t="s">
        <v>306</v>
      </c>
      <c r="L80" s="2">
        <v>44797</v>
      </c>
    </row>
    <row r="81" spans="1:12" ht="15.75" customHeight="1" x14ac:dyDescent="0.25">
      <c r="A81" t="s">
        <v>562</v>
      </c>
      <c r="B81" s="10" t="s">
        <v>425</v>
      </c>
      <c r="C81" s="261" t="s">
        <v>27</v>
      </c>
      <c r="D81" s="67" t="s">
        <v>32</v>
      </c>
      <c r="E81" s="8">
        <v>2021</v>
      </c>
      <c r="F81" s="12" t="s">
        <v>26</v>
      </c>
      <c r="G81" s="305">
        <v>190</v>
      </c>
      <c r="H81" s="12" t="s">
        <v>563</v>
      </c>
      <c r="I81" s="2">
        <v>44770</v>
      </c>
      <c r="J81" s="8" t="s">
        <v>43</v>
      </c>
      <c r="K81" s="8" t="s">
        <v>306</v>
      </c>
      <c r="L81" s="2">
        <v>44797</v>
      </c>
    </row>
    <row r="82" spans="1:12" ht="15.75" customHeight="1" x14ac:dyDescent="0.25">
      <c r="A82" s="126" t="s">
        <v>564</v>
      </c>
      <c r="B82" s="16" t="s">
        <v>425</v>
      </c>
      <c r="C82" s="330" t="s">
        <v>27</v>
      </c>
      <c r="D82" s="340" t="s">
        <v>32</v>
      </c>
      <c r="E82" s="14">
        <v>2021</v>
      </c>
      <c r="F82" s="13" t="s">
        <v>20</v>
      </c>
      <c r="G82" s="331">
        <v>1</v>
      </c>
      <c r="H82" s="13" t="s">
        <v>415</v>
      </c>
      <c r="I82" s="17">
        <v>44798</v>
      </c>
      <c r="J82" s="14" t="s">
        <v>43</v>
      </c>
      <c r="K82" s="14" t="s">
        <v>306</v>
      </c>
      <c r="L82" s="17">
        <v>44811</v>
      </c>
    </row>
    <row r="83" spans="1:12" ht="15.75" customHeight="1" x14ac:dyDescent="0.25">
      <c r="A83" s="126" t="s">
        <v>565</v>
      </c>
      <c r="B83" s="16" t="s">
        <v>425</v>
      </c>
      <c r="C83" s="330" t="s">
        <v>27</v>
      </c>
      <c r="D83" s="340" t="s">
        <v>32</v>
      </c>
      <c r="E83" s="14">
        <v>2021</v>
      </c>
      <c r="F83" s="13" t="s">
        <v>24</v>
      </c>
      <c r="G83" s="331">
        <v>1</v>
      </c>
      <c r="H83" s="13" t="s">
        <v>415</v>
      </c>
      <c r="I83" s="17">
        <v>44798</v>
      </c>
      <c r="J83" s="14" t="s">
        <v>43</v>
      </c>
      <c r="K83" s="14" t="s">
        <v>306</v>
      </c>
      <c r="L83" s="17">
        <v>44811</v>
      </c>
    </row>
    <row r="84" spans="1:12" s="8" customFormat="1" ht="15.75" customHeight="1" x14ac:dyDescent="0.25">
      <c r="A84" s="14" t="s">
        <v>566</v>
      </c>
      <c r="B84" s="13" t="s">
        <v>425</v>
      </c>
      <c r="C84" s="346" t="s">
        <v>27</v>
      </c>
      <c r="D84" s="340" t="s">
        <v>32</v>
      </c>
      <c r="E84" s="14">
        <v>2021</v>
      </c>
      <c r="F84" s="13" t="s">
        <v>26</v>
      </c>
      <c r="G84" s="341">
        <v>65</v>
      </c>
      <c r="H84" s="13" t="s">
        <v>415</v>
      </c>
      <c r="I84" s="164">
        <v>44798</v>
      </c>
      <c r="J84" s="14" t="s">
        <v>43</v>
      </c>
      <c r="K84" s="14" t="s">
        <v>306</v>
      </c>
      <c r="L84" s="164">
        <v>44811</v>
      </c>
    </row>
    <row r="85" spans="1:12" s="8" customFormat="1" ht="15.75" customHeight="1" x14ac:dyDescent="0.25">
      <c r="A85" s="8" t="s">
        <v>1174</v>
      </c>
      <c r="B85" s="10" t="s">
        <v>425</v>
      </c>
      <c r="C85" s="261" t="s">
        <v>27</v>
      </c>
      <c r="D85" s="67" t="s">
        <v>32</v>
      </c>
      <c r="E85" s="8">
        <v>2021</v>
      </c>
      <c r="F85" s="12" t="s">
        <v>20</v>
      </c>
      <c r="G85" s="309">
        <v>6</v>
      </c>
      <c r="H85" s="12" t="s">
        <v>305</v>
      </c>
      <c r="I85" s="160">
        <v>45607</v>
      </c>
      <c r="J85" s="8" t="s">
        <v>43</v>
      </c>
      <c r="K85" s="8" t="s">
        <v>306</v>
      </c>
      <c r="L85" s="160">
        <v>45754</v>
      </c>
    </row>
    <row r="86" spans="1:12" s="8" customFormat="1" ht="15.75" customHeight="1" x14ac:dyDescent="0.25">
      <c r="A86" s="8" t="s">
        <v>1175</v>
      </c>
      <c r="B86" s="10" t="s">
        <v>425</v>
      </c>
      <c r="C86" s="261" t="s">
        <v>27</v>
      </c>
      <c r="D86" s="67" t="s">
        <v>32</v>
      </c>
      <c r="E86" s="8">
        <v>2021</v>
      </c>
      <c r="F86" s="12" t="s">
        <v>24</v>
      </c>
      <c r="G86" s="309">
        <v>1</v>
      </c>
      <c r="H86" s="12" t="s">
        <v>305</v>
      </c>
      <c r="I86" s="160">
        <v>45608</v>
      </c>
      <c r="J86" s="8" t="s">
        <v>43</v>
      </c>
      <c r="K86" s="8" t="s">
        <v>306</v>
      </c>
      <c r="L86" s="160">
        <v>45754</v>
      </c>
    </row>
    <row r="87" spans="1:12" s="137" customFormat="1" ht="15.75" customHeight="1" thickBot="1" x14ac:dyDescent="0.3">
      <c r="A87" s="137" t="s">
        <v>1176</v>
      </c>
      <c r="B87" s="313" t="s">
        <v>425</v>
      </c>
      <c r="C87" s="312" t="s">
        <v>27</v>
      </c>
      <c r="D87" s="257" t="s">
        <v>32</v>
      </c>
      <c r="E87" s="137">
        <v>2021</v>
      </c>
      <c r="F87" s="313" t="s">
        <v>26</v>
      </c>
      <c r="G87" s="314">
        <v>433</v>
      </c>
      <c r="H87" s="313" t="s">
        <v>305</v>
      </c>
      <c r="I87" s="205">
        <v>45609</v>
      </c>
      <c r="J87" s="137" t="s">
        <v>43</v>
      </c>
      <c r="K87" s="137" t="s">
        <v>306</v>
      </c>
      <c r="L87" s="205">
        <v>45754</v>
      </c>
    </row>
    <row r="88" spans="1:12" ht="15.75" customHeight="1" x14ac:dyDescent="0.25">
      <c r="A88" s="8" t="s">
        <v>662</v>
      </c>
      <c r="B88" t="s">
        <v>371</v>
      </c>
      <c r="C88" s="261" t="s">
        <v>349</v>
      </c>
      <c r="D88" t="s">
        <v>158</v>
      </c>
      <c r="E88">
        <v>2022</v>
      </c>
      <c r="F88" t="s">
        <v>24</v>
      </c>
      <c r="G88" s="305">
        <v>3495</v>
      </c>
      <c r="H88" t="s">
        <v>664</v>
      </c>
      <c r="I88" s="2">
        <v>45022</v>
      </c>
      <c r="J88" t="s">
        <v>43</v>
      </c>
      <c r="K88" t="s">
        <v>354</v>
      </c>
      <c r="L88" s="2">
        <v>45043</v>
      </c>
    </row>
    <row r="89" spans="1:12" ht="15.75" customHeight="1" x14ac:dyDescent="0.25">
      <c r="A89" t="s">
        <v>663</v>
      </c>
      <c r="B89" t="s">
        <v>371</v>
      </c>
      <c r="C89" s="261" t="s">
        <v>349</v>
      </c>
      <c r="D89" t="s">
        <v>158</v>
      </c>
      <c r="E89">
        <v>2022</v>
      </c>
      <c r="F89" t="s">
        <v>26</v>
      </c>
      <c r="G89" s="305">
        <v>786900</v>
      </c>
      <c r="H89" t="s">
        <v>664</v>
      </c>
      <c r="I89" s="2">
        <v>45022</v>
      </c>
      <c r="J89" t="s">
        <v>43</v>
      </c>
      <c r="K89" t="s">
        <v>354</v>
      </c>
      <c r="L89" s="2">
        <v>45043</v>
      </c>
    </row>
    <row r="90" spans="1:12" ht="15.75" customHeight="1" x14ac:dyDescent="0.25">
      <c r="A90" s="13" t="s">
        <v>683</v>
      </c>
      <c r="B90" s="126" t="s">
        <v>376</v>
      </c>
      <c r="C90" s="330" t="s">
        <v>443</v>
      </c>
      <c r="D90" s="340" t="s">
        <v>32</v>
      </c>
      <c r="E90" s="126">
        <v>2022</v>
      </c>
      <c r="F90" s="13" t="s">
        <v>20</v>
      </c>
      <c r="G90" s="341">
        <v>112</v>
      </c>
      <c r="H90" s="13" t="s">
        <v>429</v>
      </c>
      <c r="I90" s="17">
        <v>44994</v>
      </c>
      <c r="J90" s="14" t="s">
        <v>43</v>
      </c>
      <c r="K90" s="14" t="s">
        <v>430</v>
      </c>
      <c r="L90" s="17">
        <v>45062</v>
      </c>
    </row>
    <row r="91" spans="1:12" ht="15.75" customHeight="1" x14ac:dyDescent="0.25">
      <c r="A91" s="13" t="s">
        <v>684</v>
      </c>
      <c r="B91" s="126" t="s">
        <v>376</v>
      </c>
      <c r="C91" s="330" t="s">
        <v>443</v>
      </c>
      <c r="D91" s="340" t="s">
        <v>32</v>
      </c>
      <c r="E91" s="126">
        <v>2022</v>
      </c>
      <c r="F91" s="13" t="s">
        <v>24</v>
      </c>
      <c r="G91" s="341">
        <v>28</v>
      </c>
      <c r="H91" s="13" t="s">
        <v>429</v>
      </c>
      <c r="I91" s="17">
        <v>44994</v>
      </c>
      <c r="J91" s="14" t="s">
        <v>43</v>
      </c>
      <c r="K91" s="14" t="s">
        <v>430</v>
      </c>
      <c r="L91" s="17">
        <v>45062</v>
      </c>
    </row>
    <row r="92" spans="1:12" ht="15.75" customHeight="1" x14ac:dyDescent="0.25">
      <c r="A92" s="13" t="s">
        <v>685</v>
      </c>
      <c r="B92" s="126" t="s">
        <v>376</v>
      </c>
      <c r="C92" s="330" t="s">
        <v>443</v>
      </c>
      <c r="D92" s="340" t="s">
        <v>32</v>
      </c>
      <c r="E92" s="126">
        <v>2022</v>
      </c>
      <c r="F92" s="13" t="s">
        <v>26</v>
      </c>
      <c r="G92" s="341">
        <v>14000</v>
      </c>
      <c r="H92" s="13" t="s">
        <v>429</v>
      </c>
      <c r="I92" s="17">
        <v>44994</v>
      </c>
      <c r="J92" s="14" t="s">
        <v>43</v>
      </c>
      <c r="K92" s="14" t="s">
        <v>430</v>
      </c>
      <c r="L92" s="17">
        <v>45062</v>
      </c>
    </row>
    <row r="93" spans="1:12" ht="15.75" customHeight="1" x14ac:dyDescent="0.25">
      <c r="A93" s="12" t="s">
        <v>707</v>
      </c>
      <c r="B93" t="s">
        <v>396</v>
      </c>
      <c r="C93" s="261" t="s">
        <v>689</v>
      </c>
      <c r="D93" s="67" t="s">
        <v>190</v>
      </c>
      <c r="E93" s="8">
        <v>2022</v>
      </c>
      <c r="F93" s="12" t="s">
        <v>20</v>
      </c>
      <c r="G93" s="305">
        <v>218</v>
      </c>
      <c r="H93" s="12" t="s">
        <v>690</v>
      </c>
      <c r="I93" s="2">
        <v>45091</v>
      </c>
      <c r="J93" s="8" t="s">
        <v>43</v>
      </c>
      <c r="K93" s="8" t="s">
        <v>306</v>
      </c>
      <c r="L93" s="2">
        <v>45135</v>
      </c>
    </row>
    <row r="94" spans="1:12" ht="15.75" customHeight="1" x14ac:dyDescent="0.25">
      <c r="A94" s="12" t="s">
        <v>708</v>
      </c>
      <c r="B94" t="s">
        <v>396</v>
      </c>
      <c r="C94" s="261" t="s">
        <v>689</v>
      </c>
      <c r="D94" s="67" t="s">
        <v>190</v>
      </c>
      <c r="E94" s="8">
        <v>2022</v>
      </c>
      <c r="F94" s="12" t="s">
        <v>24</v>
      </c>
      <c r="G94" s="305">
        <v>55</v>
      </c>
      <c r="H94" s="12" t="s">
        <v>690</v>
      </c>
      <c r="I94" s="2">
        <v>45091</v>
      </c>
      <c r="J94" s="8" t="s">
        <v>43</v>
      </c>
      <c r="K94" s="8" t="s">
        <v>306</v>
      </c>
      <c r="L94" s="2">
        <v>45135</v>
      </c>
    </row>
    <row r="95" spans="1:12" ht="15.75" customHeight="1" x14ac:dyDescent="0.25">
      <c r="A95" s="12" t="s">
        <v>709</v>
      </c>
      <c r="B95" t="s">
        <v>396</v>
      </c>
      <c r="C95" s="261" t="s">
        <v>689</v>
      </c>
      <c r="D95" s="67" t="s">
        <v>190</v>
      </c>
      <c r="E95" s="8">
        <v>2022</v>
      </c>
      <c r="F95" s="12" t="s">
        <v>26</v>
      </c>
      <c r="G95" s="305">
        <v>71662</v>
      </c>
      <c r="H95" s="12" t="s">
        <v>690</v>
      </c>
      <c r="I95" s="2">
        <v>45091</v>
      </c>
      <c r="J95" s="8" t="s">
        <v>43</v>
      </c>
      <c r="K95" s="8" t="s">
        <v>306</v>
      </c>
      <c r="L95" s="2">
        <v>45135</v>
      </c>
    </row>
    <row r="96" spans="1:12" ht="15.75" customHeight="1" x14ac:dyDescent="0.25">
      <c r="A96" s="13" t="s">
        <v>710</v>
      </c>
      <c r="B96" s="126" t="s">
        <v>27</v>
      </c>
      <c r="C96" s="126" t="s">
        <v>27</v>
      </c>
      <c r="D96" s="340" t="s">
        <v>32</v>
      </c>
      <c r="E96" s="14">
        <v>2022</v>
      </c>
      <c r="F96" s="13" t="s">
        <v>20</v>
      </c>
      <c r="G96" s="331">
        <v>77</v>
      </c>
      <c r="H96" s="13" t="s">
        <v>558</v>
      </c>
      <c r="I96" s="17">
        <v>45154</v>
      </c>
      <c r="J96" s="14" t="s">
        <v>43</v>
      </c>
      <c r="K96" s="14" t="s">
        <v>306</v>
      </c>
      <c r="L96" s="17">
        <v>45162</v>
      </c>
    </row>
    <row r="97" spans="1:12" ht="15.75" customHeight="1" x14ac:dyDescent="0.25">
      <c r="A97" s="13" t="s">
        <v>711</v>
      </c>
      <c r="B97" s="126" t="s">
        <v>27</v>
      </c>
      <c r="C97" s="126" t="s">
        <v>27</v>
      </c>
      <c r="D97" s="340" t="s">
        <v>32</v>
      </c>
      <c r="E97" s="14">
        <v>2022</v>
      </c>
      <c r="F97" s="13" t="s">
        <v>24</v>
      </c>
      <c r="G97" s="331">
        <v>10</v>
      </c>
      <c r="H97" s="13" t="s">
        <v>558</v>
      </c>
      <c r="I97" s="17">
        <v>45154</v>
      </c>
      <c r="J97" s="14" t="s">
        <v>43</v>
      </c>
      <c r="K97" s="14" t="s">
        <v>306</v>
      </c>
      <c r="L97" s="17">
        <v>45162</v>
      </c>
    </row>
    <row r="98" spans="1:12" ht="15.75" customHeight="1" x14ac:dyDescent="0.25">
      <c r="A98" s="13" t="s">
        <v>719</v>
      </c>
      <c r="B98" s="126" t="s">
        <v>27</v>
      </c>
      <c r="C98" s="126" t="s">
        <v>27</v>
      </c>
      <c r="D98" s="340" t="s">
        <v>32</v>
      </c>
      <c r="E98" s="14">
        <v>2022</v>
      </c>
      <c r="F98" s="13" t="s">
        <v>26</v>
      </c>
      <c r="G98" s="331">
        <v>23927</v>
      </c>
      <c r="H98" s="13" t="s">
        <v>558</v>
      </c>
      <c r="I98" s="17">
        <v>45154</v>
      </c>
      <c r="J98" s="14" t="s">
        <v>43</v>
      </c>
      <c r="K98" s="14" t="s">
        <v>306</v>
      </c>
      <c r="L98" s="17">
        <v>45162</v>
      </c>
    </row>
    <row r="99" spans="1:12" ht="15.75" customHeight="1" x14ac:dyDescent="0.25">
      <c r="A99" s="12" t="s">
        <v>717</v>
      </c>
      <c r="B99" t="s">
        <v>27</v>
      </c>
      <c r="C99" t="s">
        <v>27</v>
      </c>
      <c r="D99" s="67" t="s">
        <v>32</v>
      </c>
      <c r="E99" s="8">
        <v>2022</v>
      </c>
      <c r="F99" s="12" t="s">
        <v>20</v>
      </c>
      <c r="G99" s="305">
        <v>6</v>
      </c>
      <c r="H99" s="12" t="s">
        <v>305</v>
      </c>
      <c r="I99" s="2">
        <v>45209</v>
      </c>
      <c r="J99" s="8" t="s">
        <v>43</v>
      </c>
      <c r="K99" s="8" t="s">
        <v>306</v>
      </c>
      <c r="L99" s="2">
        <v>45231</v>
      </c>
    </row>
    <row r="100" spans="1:12" ht="15.75" customHeight="1" x14ac:dyDescent="0.25">
      <c r="A100" s="12" t="s">
        <v>718</v>
      </c>
      <c r="B100" t="s">
        <v>27</v>
      </c>
      <c r="C100" t="s">
        <v>27</v>
      </c>
      <c r="D100" s="67" t="s">
        <v>32</v>
      </c>
      <c r="E100" s="8">
        <v>2022</v>
      </c>
      <c r="F100" s="12" t="s">
        <v>24</v>
      </c>
      <c r="G100" s="305">
        <v>1</v>
      </c>
      <c r="H100" s="12" t="s">
        <v>305</v>
      </c>
      <c r="I100" s="2">
        <v>45209</v>
      </c>
      <c r="J100" s="8" t="s">
        <v>43</v>
      </c>
      <c r="K100" s="8" t="s">
        <v>306</v>
      </c>
      <c r="L100" s="2">
        <v>45231</v>
      </c>
    </row>
    <row r="101" spans="1:12" s="137" customFormat="1" ht="15.75" customHeight="1" thickBot="1" x14ac:dyDescent="0.3">
      <c r="A101" s="313" t="s">
        <v>720</v>
      </c>
      <c r="B101" s="137" t="s">
        <v>27</v>
      </c>
      <c r="C101" s="137" t="s">
        <v>27</v>
      </c>
      <c r="D101" s="257" t="s">
        <v>32</v>
      </c>
      <c r="E101" s="137">
        <v>2022</v>
      </c>
      <c r="F101" s="313" t="s">
        <v>26</v>
      </c>
      <c r="G101" s="314">
        <v>433</v>
      </c>
      <c r="H101" s="313" t="s">
        <v>305</v>
      </c>
      <c r="I101" s="205">
        <v>45209</v>
      </c>
      <c r="J101" s="137" t="s">
        <v>43</v>
      </c>
      <c r="K101" s="137" t="s">
        <v>306</v>
      </c>
      <c r="L101" s="205">
        <v>45231</v>
      </c>
    </row>
    <row r="102" spans="1:12" ht="15.75" customHeight="1" x14ac:dyDescent="0.25">
      <c r="A102" s="13" t="s">
        <v>825</v>
      </c>
      <c r="B102" s="126" t="s">
        <v>376</v>
      </c>
      <c r="C102" s="330" t="s">
        <v>443</v>
      </c>
      <c r="D102" s="340" t="s">
        <v>32</v>
      </c>
      <c r="E102" s="126">
        <v>2023</v>
      </c>
      <c r="F102" s="13" t="s">
        <v>20</v>
      </c>
      <c r="G102" s="341">
        <v>34</v>
      </c>
      <c r="H102" s="13" t="s">
        <v>429</v>
      </c>
      <c r="I102" s="17">
        <v>45376</v>
      </c>
      <c r="J102" s="14" t="s">
        <v>43</v>
      </c>
      <c r="K102" s="14" t="s">
        <v>430</v>
      </c>
      <c r="L102" s="17">
        <v>45378</v>
      </c>
    </row>
    <row r="103" spans="1:12" ht="15.75" customHeight="1" x14ac:dyDescent="0.25">
      <c r="A103" s="13" t="s">
        <v>826</v>
      </c>
      <c r="B103" s="126" t="s">
        <v>376</v>
      </c>
      <c r="C103" s="330" t="s">
        <v>443</v>
      </c>
      <c r="D103" s="340" t="s">
        <v>32</v>
      </c>
      <c r="E103" s="126">
        <v>2023</v>
      </c>
      <c r="F103" s="13" t="s">
        <v>24</v>
      </c>
      <c r="G103" s="341">
        <v>9</v>
      </c>
      <c r="H103" s="13" t="s">
        <v>429</v>
      </c>
      <c r="I103" s="17">
        <v>45376</v>
      </c>
      <c r="J103" s="14" t="s">
        <v>43</v>
      </c>
      <c r="K103" s="14" t="s">
        <v>430</v>
      </c>
      <c r="L103" s="17">
        <v>45378</v>
      </c>
    </row>
    <row r="104" spans="1:12" ht="15.75" customHeight="1" x14ac:dyDescent="0.25">
      <c r="A104" s="13" t="s">
        <v>827</v>
      </c>
      <c r="B104" s="126" t="s">
        <v>376</v>
      </c>
      <c r="C104" s="330" t="s">
        <v>443</v>
      </c>
      <c r="D104" s="340" t="s">
        <v>32</v>
      </c>
      <c r="E104" s="126">
        <v>2023</v>
      </c>
      <c r="F104" s="13" t="s">
        <v>26</v>
      </c>
      <c r="G104" s="341">
        <v>6000</v>
      </c>
      <c r="H104" s="13" t="s">
        <v>429</v>
      </c>
      <c r="I104" s="17">
        <v>45376</v>
      </c>
      <c r="J104" s="14" t="s">
        <v>43</v>
      </c>
      <c r="K104" s="14" t="s">
        <v>430</v>
      </c>
      <c r="L104" s="17">
        <v>45378</v>
      </c>
    </row>
    <row r="105" spans="1:12" ht="15.75" customHeight="1" x14ac:dyDescent="0.25">
      <c r="A105" t="s">
        <v>828</v>
      </c>
      <c r="B105" t="s">
        <v>371</v>
      </c>
      <c r="C105" s="261" t="s">
        <v>349</v>
      </c>
      <c r="D105" t="s">
        <v>158</v>
      </c>
      <c r="E105">
        <v>2023</v>
      </c>
      <c r="F105" t="s">
        <v>24</v>
      </c>
      <c r="G105" s="305">
        <v>3152</v>
      </c>
      <c r="H105" t="s">
        <v>664</v>
      </c>
      <c r="I105" s="2">
        <v>45400</v>
      </c>
      <c r="J105" t="s">
        <v>43</v>
      </c>
      <c r="K105" t="s">
        <v>354</v>
      </c>
      <c r="L105" s="2">
        <v>45408</v>
      </c>
    </row>
    <row r="106" spans="1:12" ht="15.75" customHeight="1" x14ac:dyDescent="0.25">
      <c r="A106" t="s">
        <v>829</v>
      </c>
      <c r="B106" t="s">
        <v>371</v>
      </c>
      <c r="C106" s="261" t="s">
        <v>349</v>
      </c>
      <c r="D106" t="s">
        <v>158</v>
      </c>
      <c r="E106">
        <v>2023</v>
      </c>
      <c r="F106" t="s">
        <v>26</v>
      </c>
      <c r="G106" s="305">
        <v>750780</v>
      </c>
      <c r="H106" t="s">
        <v>664</v>
      </c>
      <c r="I106" s="2">
        <v>45400</v>
      </c>
      <c r="J106" t="s">
        <v>43</v>
      </c>
      <c r="K106" t="s">
        <v>354</v>
      </c>
      <c r="L106" s="2">
        <v>45408</v>
      </c>
    </row>
    <row r="107" spans="1:12" ht="15.75" customHeight="1" x14ac:dyDescent="0.25">
      <c r="A107" s="13" t="s">
        <v>833</v>
      </c>
      <c r="B107" s="126" t="s">
        <v>396</v>
      </c>
      <c r="C107" s="126" t="s">
        <v>689</v>
      </c>
      <c r="D107" s="340" t="s">
        <v>190</v>
      </c>
      <c r="E107" s="126">
        <v>2023</v>
      </c>
      <c r="F107" s="13" t="s">
        <v>20</v>
      </c>
      <c r="G107" s="331">
        <v>218</v>
      </c>
      <c r="H107" s="330" t="s">
        <v>836</v>
      </c>
      <c r="I107" s="17">
        <v>45428</v>
      </c>
      <c r="J107" s="126" t="s">
        <v>43</v>
      </c>
      <c r="K107" s="14" t="s">
        <v>837</v>
      </c>
      <c r="L107" s="17">
        <v>45495</v>
      </c>
    </row>
    <row r="108" spans="1:12" ht="15.75" customHeight="1" x14ac:dyDescent="0.25">
      <c r="A108" s="13" t="s">
        <v>834</v>
      </c>
      <c r="B108" s="126" t="s">
        <v>396</v>
      </c>
      <c r="C108" s="126" t="s">
        <v>689</v>
      </c>
      <c r="D108" s="340" t="s">
        <v>190</v>
      </c>
      <c r="E108" s="126">
        <v>2023</v>
      </c>
      <c r="F108" s="13" t="s">
        <v>24</v>
      </c>
      <c r="G108" s="331">
        <v>55</v>
      </c>
      <c r="H108" s="330" t="s">
        <v>836</v>
      </c>
      <c r="I108" s="17">
        <v>45428</v>
      </c>
      <c r="J108" s="126" t="s">
        <v>43</v>
      </c>
      <c r="K108" s="14" t="s">
        <v>837</v>
      </c>
      <c r="L108" s="17">
        <v>45495</v>
      </c>
    </row>
    <row r="109" spans="1:12" ht="15.75" customHeight="1" x14ac:dyDescent="0.25">
      <c r="A109" s="13" t="s">
        <v>835</v>
      </c>
      <c r="B109" s="126" t="s">
        <v>396</v>
      </c>
      <c r="C109" s="126" t="s">
        <v>689</v>
      </c>
      <c r="D109" s="340" t="s">
        <v>190</v>
      </c>
      <c r="E109" s="126">
        <v>2023</v>
      </c>
      <c r="F109" s="13" t="s">
        <v>26</v>
      </c>
      <c r="G109" s="331">
        <v>71662</v>
      </c>
      <c r="H109" s="330" t="s">
        <v>836</v>
      </c>
      <c r="I109" s="17">
        <v>45428</v>
      </c>
      <c r="J109" s="126" t="s">
        <v>43</v>
      </c>
      <c r="K109" s="14" t="s">
        <v>837</v>
      </c>
      <c r="L109" s="17">
        <v>45495</v>
      </c>
    </row>
    <row r="110" spans="1:12" ht="15.75" customHeight="1" x14ac:dyDescent="0.25">
      <c r="A110" s="12" t="s">
        <v>1184</v>
      </c>
      <c r="B110" t="s">
        <v>376</v>
      </c>
      <c r="C110" s="261" t="s">
        <v>443</v>
      </c>
      <c r="D110" t="s">
        <v>32</v>
      </c>
      <c r="E110">
        <v>2023</v>
      </c>
      <c r="F110" t="s">
        <v>20</v>
      </c>
      <c r="G110" s="305">
        <v>38</v>
      </c>
      <c r="H110" s="261" t="s">
        <v>558</v>
      </c>
      <c r="I110" s="2">
        <v>45580</v>
      </c>
      <c r="J110" t="s">
        <v>43</v>
      </c>
      <c r="K110" s="8" t="s">
        <v>837</v>
      </c>
      <c r="L110" s="2">
        <v>45586</v>
      </c>
    </row>
    <row r="111" spans="1:12" ht="15.75" customHeight="1" x14ac:dyDescent="0.25">
      <c r="A111" s="12" t="s">
        <v>841</v>
      </c>
      <c r="B111" t="s">
        <v>376</v>
      </c>
      <c r="C111" s="261" t="s">
        <v>443</v>
      </c>
      <c r="D111" t="s">
        <v>32</v>
      </c>
      <c r="E111">
        <v>2023</v>
      </c>
      <c r="F111" t="s">
        <v>24</v>
      </c>
      <c r="G111" s="305">
        <v>5</v>
      </c>
      <c r="H111" s="261" t="s">
        <v>558</v>
      </c>
      <c r="I111" s="2">
        <v>45580</v>
      </c>
      <c r="J111" t="s">
        <v>43</v>
      </c>
      <c r="K111" s="8" t="s">
        <v>837</v>
      </c>
      <c r="L111" s="2">
        <v>45586</v>
      </c>
    </row>
    <row r="112" spans="1:12" ht="15.75" customHeight="1" x14ac:dyDescent="0.25">
      <c r="A112" s="12" t="s">
        <v>842</v>
      </c>
      <c r="B112" t="s">
        <v>376</v>
      </c>
      <c r="C112" s="261" t="s">
        <v>443</v>
      </c>
      <c r="D112" t="s">
        <v>32</v>
      </c>
      <c r="E112">
        <v>2023</v>
      </c>
      <c r="F112" t="s">
        <v>26</v>
      </c>
      <c r="G112" s="305">
        <v>8734</v>
      </c>
      <c r="H112" s="261" t="s">
        <v>558</v>
      </c>
      <c r="I112" s="2">
        <v>45580</v>
      </c>
      <c r="J112" t="s">
        <v>43</v>
      </c>
      <c r="K112" s="8" t="s">
        <v>837</v>
      </c>
      <c r="L112" s="2">
        <v>45586</v>
      </c>
    </row>
    <row r="113" spans="1:12" ht="15.75" customHeight="1" x14ac:dyDescent="0.25">
      <c r="A113" s="13" t="s">
        <v>852</v>
      </c>
      <c r="B113" s="126" t="s">
        <v>27</v>
      </c>
      <c r="C113" s="126" t="s">
        <v>27</v>
      </c>
      <c r="D113" s="126" t="s">
        <v>32</v>
      </c>
      <c r="E113" s="126">
        <v>2023</v>
      </c>
      <c r="F113" s="126" t="s">
        <v>20</v>
      </c>
      <c r="G113" s="331">
        <v>6</v>
      </c>
      <c r="H113" s="330" t="s">
        <v>305</v>
      </c>
      <c r="I113" s="17">
        <v>45607</v>
      </c>
      <c r="J113" s="126" t="s">
        <v>43</v>
      </c>
      <c r="K113" s="14" t="s">
        <v>851</v>
      </c>
      <c r="L113" s="17">
        <v>45720</v>
      </c>
    </row>
    <row r="114" spans="1:12" ht="15.75" customHeight="1" x14ac:dyDescent="0.25">
      <c r="A114" s="13" t="s">
        <v>853</v>
      </c>
      <c r="B114" s="126" t="s">
        <v>27</v>
      </c>
      <c r="C114" s="126" t="s">
        <v>27</v>
      </c>
      <c r="D114" s="126" t="s">
        <v>32</v>
      </c>
      <c r="E114" s="126">
        <v>2023</v>
      </c>
      <c r="F114" s="126" t="s">
        <v>24</v>
      </c>
      <c r="G114" s="331">
        <v>1</v>
      </c>
      <c r="H114" s="330" t="s">
        <v>305</v>
      </c>
      <c r="I114" s="17">
        <v>45607</v>
      </c>
      <c r="J114" s="126" t="s">
        <v>43</v>
      </c>
      <c r="K114" s="14" t="s">
        <v>851</v>
      </c>
      <c r="L114" s="17">
        <v>45720</v>
      </c>
    </row>
    <row r="115" spans="1:12" ht="15.75" customHeight="1" x14ac:dyDescent="0.25">
      <c r="A115" s="13" t="s">
        <v>854</v>
      </c>
      <c r="B115" s="126" t="s">
        <v>27</v>
      </c>
      <c r="C115" s="126" t="s">
        <v>27</v>
      </c>
      <c r="D115" s="126" t="s">
        <v>32</v>
      </c>
      <c r="E115" s="126">
        <v>2023</v>
      </c>
      <c r="F115" s="126" t="s">
        <v>26</v>
      </c>
      <c r="G115" s="331">
        <v>433</v>
      </c>
      <c r="H115" s="330" t="s">
        <v>305</v>
      </c>
      <c r="I115" s="17">
        <v>45607</v>
      </c>
      <c r="J115" s="126" t="s">
        <v>43</v>
      </c>
      <c r="K115" s="14" t="s">
        <v>851</v>
      </c>
      <c r="L115" s="17">
        <v>45720</v>
      </c>
    </row>
    <row r="116" spans="1:12" ht="15.75" customHeight="1" x14ac:dyDescent="0.25">
      <c r="A116" s="12" t="s">
        <v>855</v>
      </c>
      <c r="B116" t="s">
        <v>27</v>
      </c>
      <c r="C116" t="s">
        <v>27</v>
      </c>
      <c r="D116" t="s">
        <v>32</v>
      </c>
      <c r="E116">
        <v>2023</v>
      </c>
      <c r="F116" t="s">
        <v>20</v>
      </c>
      <c r="G116" s="305">
        <v>1</v>
      </c>
      <c r="H116" s="261" t="s">
        <v>415</v>
      </c>
      <c r="I116" s="2">
        <v>45649</v>
      </c>
      <c r="J116" t="s">
        <v>43</v>
      </c>
      <c r="K116" s="8" t="s">
        <v>851</v>
      </c>
      <c r="L116" s="2">
        <v>45720</v>
      </c>
    </row>
    <row r="117" spans="1:12" ht="15.75" customHeight="1" x14ac:dyDescent="0.25">
      <c r="A117" s="12" t="s">
        <v>856</v>
      </c>
      <c r="B117" t="s">
        <v>27</v>
      </c>
      <c r="C117" t="s">
        <v>27</v>
      </c>
      <c r="D117" t="s">
        <v>32</v>
      </c>
      <c r="E117">
        <v>2023</v>
      </c>
      <c r="F117" t="s">
        <v>24</v>
      </c>
      <c r="G117" s="305">
        <v>1</v>
      </c>
      <c r="H117" s="261" t="s">
        <v>415</v>
      </c>
      <c r="I117" s="2">
        <v>45649</v>
      </c>
      <c r="J117" t="s">
        <v>43</v>
      </c>
      <c r="K117" s="8" t="s">
        <v>851</v>
      </c>
      <c r="L117" s="2">
        <v>45720</v>
      </c>
    </row>
    <row r="118" spans="1:12" ht="15.75" customHeight="1" x14ac:dyDescent="0.25">
      <c r="A118" s="12" t="s">
        <v>857</v>
      </c>
      <c r="B118" t="s">
        <v>27</v>
      </c>
      <c r="C118" t="s">
        <v>27</v>
      </c>
      <c r="D118" t="s">
        <v>32</v>
      </c>
      <c r="E118">
        <v>2023</v>
      </c>
      <c r="F118" t="s">
        <v>26</v>
      </c>
      <c r="G118" s="305">
        <v>65</v>
      </c>
      <c r="H118" s="261" t="s">
        <v>415</v>
      </c>
      <c r="I118" s="2">
        <v>45649</v>
      </c>
      <c r="J118" t="s">
        <v>43</v>
      </c>
      <c r="K118" s="8" t="s">
        <v>851</v>
      </c>
      <c r="L118" s="2">
        <v>45720</v>
      </c>
    </row>
    <row r="119" spans="1:12" ht="15.75" customHeight="1" x14ac:dyDescent="0.25">
      <c r="A119" s="13" t="s">
        <v>1177</v>
      </c>
      <c r="B119" s="126" t="s">
        <v>27</v>
      </c>
      <c r="C119" s="126" t="s">
        <v>27</v>
      </c>
      <c r="D119" s="126" t="s">
        <v>32</v>
      </c>
      <c r="E119" s="126">
        <v>2023</v>
      </c>
      <c r="F119" s="126" t="s">
        <v>20</v>
      </c>
      <c r="G119" s="331">
        <v>8</v>
      </c>
      <c r="H119" s="330" t="s">
        <v>1180</v>
      </c>
      <c r="I119" s="17">
        <v>45663</v>
      </c>
      <c r="J119" s="126" t="s">
        <v>43</v>
      </c>
      <c r="K119" s="14" t="s">
        <v>851</v>
      </c>
      <c r="L119" s="17">
        <v>45754</v>
      </c>
    </row>
    <row r="120" spans="1:12" ht="15.75" customHeight="1" x14ac:dyDescent="0.25">
      <c r="A120" s="13" t="s">
        <v>1178</v>
      </c>
      <c r="B120" s="126" t="s">
        <v>27</v>
      </c>
      <c r="C120" s="126" t="s">
        <v>27</v>
      </c>
      <c r="D120" s="126" t="s">
        <v>32</v>
      </c>
      <c r="E120" s="126">
        <v>2023</v>
      </c>
      <c r="F120" s="126" t="s">
        <v>24</v>
      </c>
      <c r="G120" s="331">
        <v>2</v>
      </c>
      <c r="H120" s="330" t="s">
        <v>1180</v>
      </c>
      <c r="I120" s="17">
        <v>45663</v>
      </c>
      <c r="J120" s="126" t="s">
        <v>43</v>
      </c>
      <c r="K120" s="14" t="s">
        <v>851</v>
      </c>
      <c r="L120" s="17">
        <v>45754</v>
      </c>
    </row>
    <row r="121" spans="1:12" ht="15.75" customHeight="1" thickBot="1" x14ac:dyDescent="0.3">
      <c r="A121" s="281" t="s">
        <v>1179</v>
      </c>
      <c r="B121" s="282" t="s">
        <v>27</v>
      </c>
      <c r="C121" s="282" t="s">
        <v>27</v>
      </c>
      <c r="D121" s="282" t="s">
        <v>32</v>
      </c>
      <c r="E121" s="282">
        <v>2023</v>
      </c>
      <c r="F121" s="282" t="s">
        <v>26</v>
      </c>
      <c r="G121" s="344">
        <v>860</v>
      </c>
      <c r="H121" s="343" t="s">
        <v>1180</v>
      </c>
      <c r="I121" s="284">
        <v>45663</v>
      </c>
      <c r="J121" s="282" t="s">
        <v>43</v>
      </c>
      <c r="K121" s="282" t="s">
        <v>851</v>
      </c>
      <c r="L121" s="284">
        <v>45754</v>
      </c>
    </row>
    <row r="122" spans="1:12" ht="15.75" customHeight="1" x14ac:dyDescent="0.25">
      <c r="A122" s="12" t="s">
        <v>1204</v>
      </c>
      <c r="B122" s="8" t="s">
        <v>376</v>
      </c>
      <c r="C122" s="261" t="s">
        <v>443</v>
      </c>
      <c r="D122" s="8" t="s">
        <v>32</v>
      </c>
      <c r="E122" s="8">
        <v>2024</v>
      </c>
      <c r="F122" s="8" t="s">
        <v>20</v>
      </c>
      <c r="G122" s="305">
        <v>13</v>
      </c>
      <c r="H122" s="302" t="s">
        <v>429</v>
      </c>
      <c r="I122" s="2">
        <v>45747</v>
      </c>
      <c r="J122" s="8" t="s">
        <v>43</v>
      </c>
      <c r="K122" s="8" t="s">
        <v>430</v>
      </c>
      <c r="L122" s="2">
        <v>45784</v>
      </c>
    </row>
    <row r="123" spans="1:12" ht="15.75" customHeight="1" x14ac:dyDescent="0.25">
      <c r="A123" s="12" t="s">
        <v>1205</v>
      </c>
      <c r="B123" s="8" t="s">
        <v>376</v>
      </c>
      <c r="C123" s="261" t="s">
        <v>443</v>
      </c>
      <c r="D123" s="8" t="s">
        <v>32</v>
      </c>
      <c r="E123" s="8">
        <v>2024</v>
      </c>
      <c r="F123" s="8" t="s">
        <v>24</v>
      </c>
      <c r="G123" s="305">
        <v>2</v>
      </c>
      <c r="H123" s="302" t="s">
        <v>429</v>
      </c>
      <c r="I123" s="2">
        <v>45747</v>
      </c>
      <c r="J123" s="8" t="s">
        <v>43</v>
      </c>
      <c r="K123" s="8" t="s">
        <v>1207</v>
      </c>
      <c r="L123" s="2">
        <v>45784</v>
      </c>
    </row>
    <row r="124" spans="1:12" ht="15.75" customHeight="1" x14ac:dyDescent="0.25">
      <c r="A124" s="12" t="s">
        <v>1206</v>
      </c>
      <c r="B124" s="8" t="s">
        <v>376</v>
      </c>
      <c r="C124" s="261" t="s">
        <v>443</v>
      </c>
      <c r="D124" s="8" t="s">
        <v>32</v>
      </c>
      <c r="E124" s="8">
        <v>2024</v>
      </c>
      <c r="F124" s="8" t="s">
        <v>26</v>
      </c>
      <c r="G124" s="305">
        <v>53000</v>
      </c>
      <c r="H124" s="302" t="s">
        <v>429</v>
      </c>
      <c r="I124" s="2">
        <v>45747</v>
      </c>
      <c r="J124" s="8" t="s">
        <v>43</v>
      </c>
      <c r="K124" s="8" t="s">
        <v>1208</v>
      </c>
      <c r="L124" s="2">
        <v>45784</v>
      </c>
    </row>
    <row r="125" spans="1:12" ht="15.75" customHeight="1" x14ac:dyDescent="0.25">
      <c r="A125" s="13" t="s">
        <v>1185</v>
      </c>
      <c r="B125" s="14" t="s">
        <v>376</v>
      </c>
      <c r="C125" s="330" t="s">
        <v>443</v>
      </c>
      <c r="D125" s="14" t="s">
        <v>32</v>
      </c>
      <c r="E125" s="14">
        <v>2024</v>
      </c>
      <c r="F125" s="14" t="s">
        <v>20</v>
      </c>
      <c r="G125" s="331">
        <v>239</v>
      </c>
      <c r="H125" s="330" t="s">
        <v>1188</v>
      </c>
      <c r="I125" s="17">
        <v>45756</v>
      </c>
      <c r="J125" s="14" t="s">
        <v>43</v>
      </c>
      <c r="K125" s="14" t="s">
        <v>1189</v>
      </c>
      <c r="L125" s="17">
        <v>45784</v>
      </c>
    </row>
    <row r="126" spans="1:12" ht="15.75" customHeight="1" x14ac:dyDescent="0.25">
      <c r="A126" s="13" t="s">
        <v>1186</v>
      </c>
      <c r="B126" s="14" t="s">
        <v>376</v>
      </c>
      <c r="C126" s="330" t="s">
        <v>443</v>
      </c>
      <c r="D126" s="14" t="s">
        <v>32</v>
      </c>
      <c r="E126" s="14">
        <v>2024</v>
      </c>
      <c r="F126" s="14" t="s">
        <v>24</v>
      </c>
      <c r="G126" s="331">
        <v>28</v>
      </c>
      <c r="H126" s="330" t="s">
        <v>1188</v>
      </c>
      <c r="I126" s="17">
        <v>45756</v>
      </c>
      <c r="J126" s="14" t="s">
        <v>43</v>
      </c>
      <c r="K126" s="14" t="s">
        <v>1190</v>
      </c>
      <c r="L126" s="17">
        <v>45784</v>
      </c>
    </row>
    <row r="127" spans="1:12" ht="15.75" customHeight="1" x14ac:dyDescent="0.25">
      <c r="A127" s="13" t="s">
        <v>1187</v>
      </c>
      <c r="B127" s="14" t="s">
        <v>376</v>
      </c>
      <c r="C127" s="330" t="s">
        <v>443</v>
      </c>
      <c r="D127" s="14" t="s">
        <v>32</v>
      </c>
      <c r="E127" s="14">
        <v>2024</v>
      </c>
      <c r="F127" s="14" t="s">
        <v>26</v>
      </c>
      <c r="G127" s="331">
        <v>86334</v>
      </c>
      <c r="H127" s="330" t="s">
        <v>1188</v>
      </c>
      <c r="I127" s="17">
        <v>45756</v>
      </c>
      <c r="J127" s="14" t="s">
        <v>43</v>
      </c>
      <c r="K127" s="14" t="s">
        <v>1191</v>
      </c>
      <c r="L127" s="17">
        <v>45784</v>
      </c>
    </row>
    <row r="128" spans="1:12" ht="15.75" customHeight="1" x14ac:dyDescent="0.25">
      <c r="A128" s="12" t="s">
        <v>1211</v>
      </c>
      <c r="B128" s="8" t="s">
        <v>376</v>
      </c>
      <c r="C128" s="261" t="s">
        <v>443</v>
      </c>
      <c r="D128" s="8" t="s">
        <v>32</v>
      </c>
      <c r="E128" s="8">
        <v>2024</v>
      </c>
      <c r="F128" s="8" t="s">
        <v>20</v>
      </c>
      <c r="G128" s="305">
        <v>55</v>
      </c>
      <c r="H128" s="261" t="s">
        <v>558</v>
      </c>
      <c r="I128" s="2">
        <v>45821</v>
      </c>
      <c r="J128" s="8" t="s">
        <v>43</v>
      </c>
      <c r="K128" s="8" t="s">
        <v>1212</v>
      </c>
      <c r="L128" s="2">
        <v>45831</v>
      </c>
    </row>
    <row r="129" spans="1:12" ht="15.75" customHeight="1" x14ac:dyDescent="0.25">
      <c r="A129" s="12" t="s">
        <v>1210</v>
      </c>
      <c r="B129" s="8" t="s">
        <v>376</v>
      </c>
      <c r="C129" s="261" t="s">
        <v>443</v>
      </c>
      <c r="D129" s="8" t="s">
        <v>32</v>
      </c>
      <c r="E129" s="8">
        <v>2024</v>
      </c>
      <c r="F129" s="8" t="s">
        <v>24</v>
      </c>
      <c r="G129" s="305">
        <v>7</v>
      </c>
      <c r="H129" s="261" t="s">
        <v>558</v>
      </c>
      <c r="I129" s="2">
        <v>45821</v>
      </c>
      <c r="J129" s="8" t="s">
        <v>43</v>
      </c>
      <c r="K129" s="8" t="s">
        <v>1212</v>
      </c>
      <c r="L129" s="2">
        <v>45831</v>
      </c>
    </row>
    <row r="130" spans="1:12" ht="15.75" customHeight="1" x14ac:dyDescent="0.25">
      <c r="A130" t="s">
        <v>1209</v>
      </c>
      <c r="B130" s="8" t="s">
        <v>376</v>
      </c>
      <c r="C130" s="261" t="s">
        <v>443</v>
      </c>
      <c r="D130" s="8" t="s">
        <v>32</v>
      </c>
      <c r="E130" s="8">
        <v>2024</v>
      </c>
      <c r="F130" s="8" t="s">
        <v>26</v>
      </c>
      <c r="G130" s="305">
        <v>15228</v>
      </c>
      <c r="H130" s="261" t="s">
        <v>558</v>
      </c>
      <c r="I130" s="2">
        <v>45821</v>
      </c>
      <c r="J130" s="8" t="s">
        <v>43</v>
      </c>
      <c r="K130" s="8" t="s">
        <v>1212</v>
      </c>
      <c r="L130" s="2">
        <v>45831</v>
      </c>
    </row>
    <row r="131" spans="1:12" ht="15.75" customHeight="1" x14ac:dyDescent="0.25">
      <c r="A131" s="125" t="s">
        <v>1213</v>
      </c>
      <c r="B131" s="165" t="s">
        <v>376</v>
      </c>
      <c r="C131" s="347" t="s">
        <v>443</v>
      </c>
      <c r="D131" s="165" t="s">
        <v>32</v>
      </c>
      <c r="E131" s="165">
        <v>2024</v>
      </c>
      <c r="F131" s="165" t="s">
        <v>20</v>
      </c>
      <c r="G131" s="348">
        <v>6</v>
      </c>
      <c r="H131" s="347" t="s">
        <v>1216</v>
      </c>
      <c r="I131" s="349">
        <v>46009</v>
      </c>
      <c r="J131" s="165" t="s">
        <v>43</v>
      </c>
      <c r="K131" s="165" t="s">
        <v>1217</v>
      </c>
      <c r="L131" s="349">
        <v>46021</v>
      </c>
    </row>
    <row r="132" spans="1:12" ht="15.75" customHeight="1" x14ac:dyDescent="0.25">
      <c r="A132" s="125" t="s">
        <v>1214</v>
      </c>
      <c r="B132" s="165" t="s">
        <v>376</v>
      </c>
      <c r="C132" s="347" t="s">
        <v>443</v>
      </c>
      <c r="D132" s="165" t="s">
        <v>32</v>
      </c>
      <c r="E132" s="165">
        <v>2024</v>
      </c>
      <c r="F132" s="165" t="s">
        <v>24</v>
      </c>
      <c r="G132" s="348">
        <v>1</v>
      </c>
      <c r="H132" s="347" t="s">
        <v>1216</v>
      </c>
      <c r="I132" s="349">
        <v>46009</v>
      </c>
      <c r="J132" s="165" t="s">
        <v>43</v>
      </c>
      <c r="K132" s="165" t="s">
        <v>1217</v>
      </c>
      <c r="L132" s="349">
        <v>46021</v>
      </c>
    </row>
    <row r="133" spans="1:12" ht="15.75" customHeight="1" x14ac:dyDescent="0.25">
      <c r="A133" s="125" t="s">
        <v>1215</v>
      </c>
      <c r="B133" s="165" t="s">
        <v>376</v>
      </c>
      <c r="C133" s="347" t="s">
        <v>443</v>
      </c>
      <c r="D133" s="165" t="s">
        <v>32</v>
      </c>
      <c r="E133" s="165">
        <v>2024</v>
      </c>
      <c r="F133" s="165" t="s">
        <v>26</v>
      </c>
      <c r="G133" s="348">
        <v>433</v>
      </c>
      <c r="H133" s="347" t="s">
        <v>1216</v>
      </c>
      <c r="I133" s="349">
        <v>46009</v>
      </c>
      <c r="J133" s="165" t="s">
        <v>43</v>
      </c>
      <c r="K133" s="165" t="s">
        <v>1217</v>
      </c>
      <c r="L133" s="349">
        <v>46021</v>
      </c>
    </row>
    <row r="134" spans="1:12" ht="15.75" customHeight="1" x14ac:dyDescent="0.25"/>
    <row r="135" spans="1:12" ht="15.75" customHeight="1" x14ac:dyDescent="0.25"/>
    <row r="136" spans="1:12" ht="15.75" customHeight="1" x14ac:dyDescent="0.25"/>
    <row r="137" spans="1:12" ht="15.75" customHeight="1" x14ac:dyDescent="0.25"/>
    <row r="138" spans="1:12" ht="15.75" customHeight="1" x14ac:dyDescent="0.25"/>
    <row r="139" spans="1:12" ht="15.75" customHeight="1" x14ac:dyDescent="0.25"/>
    <row r="140" spans="1:12" ht="15.75" customHeight="1" x14ac:dyDescent="0.25"/>
    <row r="141" spans="1:12" ht="15.75" customHeight="1" x14ac:dyDescent="0.25"/>
    <row r="142" spans="1:12" ht="15.75" customHeight="1" x14ac:dyDescent="0.25"/>
    <row r="143" spans="1:12" ht="15.75" customHeight="1" x14ac:dyDescent="0.25"/>
    <row r="144" spans="1:12"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sheetProtection sort="0" autoFilter="0"/>
  <phoneticPr fontId="19" type="noConversion"/>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7486D0190D514EB4B282CB25D20A62" ma:contentTypeVersion="3" ma:contentTypeDescription="Create a new document." ma:contentTypeScope="" ma:versionID="615f4441cdd3e5f0ee916eff098ffd2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ECF5BB-D67B-49B6-B27A-27492F2272AE}">
  <ds:schemaRefs>
    <ds:schemaRef ds:uri="http://schemas.microsoft.com/sharepoint/v3/contenttype/forms"/>
  </ds:schemaRefs>
</ds:datastoreItem>
</file>

<file path=customXml/itemProps2.xml><?xml version="1.0" encoding="utf-8"?>
<ds:datastoreItem xmlns:ds="http://schemas.openxmlformats.org/officeDocument/2006/customXml" ds:itemID="{9A053754-FE49-4EC2-98C1-A34DBE014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7C099C-5405-40B2-A308-EFD5FFDB61F7}">
  <ds:schemaRefs>
    <ds:schemaRef ds:uri="http://schemas.microsoft.com/office/2006/documentManagement/types"/>
    <ds:schemaRef ds:uri="http://purl.org/dc/elements/1.1/"/>
    <ds:schemaRef ds:uri="http://purl.org/dc/dcmitype/"/>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Credits_Generated</vt:lpstr>
      <vt:lpstr>MD_Reserve</vt:lpstr>
      <vt:lpstr>All_Trades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Nicole Christ</dc:creator>
  <cp:lastModifiedBy>Sabine Miller -MDE-</cp:lastModifiedBy>
  <dcterms:created xsi:type="dcterms:W3CDTF">2020-01-27T15:27:43Z</dcterms:created>
  <dcterms:modified xsi:type="dcterms:W3CDTF">2026-01-15T15:29:59Z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0x010100F47486D0190D514EB4B282CB25D20A62</vt:lpwstr>
  </property>
  <property fmtid="{D5CDD505-2E9C-101B-9397-08002B2CF9AE}" pid="3" name="Order">
    <vt:r8>4600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TemplateUrl">
    <vt:lpwstr/>
  </property>
  <property fmtid="{D5CDD505-2E9C-101B-9397-08002B2CF9AE}" pid="8" name="_SharedFileIndex">
    <vt:lpwstr/>
  </property>
</Properties>
</file>