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" yWindow="48" windowWidth="15174" windowHeight="9342" activeTab="0"/>
  </bookViews>
  <sheets>
    <sheet name="SMPDBK" sheetId="1" r:id="rId1"/>
    <sheet name="BRWIDTH" sheetId="2" r:id="rId2"/>
  </sheets>
  <definedNames>
    <definedName name="_xlnm.Print_Area" localSheetId="1">'BRWIDTH'!$A$1:$K$39</definedName>
    <definedName name="_xlnm.Print_Area" localSheetId="0">'SMPDBK'!$A$1:$I$51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<sst xmlns="http://schemas.openxmlformats.org/spreadsheetml/2006/main" count="73" uniqueCount="66">
  <si>
    <t>NWS SIMPLE DAM BREAK EQUATION:</t>
  </si>
  <si>
    <r>
      <t>Q</t>
    </r>
    <r>
      <rPr>
        <b/>
        <vertAlign val="subscript"/>
        <sz val="16"/>
        <rFont val="Arial"/>
        <family val="2"/>
      </rPr>
      <t>b</t>
    </r>
    <r>
      <rPr>
        <b/>
        <sz val="16"/>
        <rFont val="Arial"/>
        <family val="2"/>
      </rPr>
      <t xml:space="preserve"> = Qo + 3.1 Br(C/(T</t>
    </r>
    <r>
      <rPr>
        <b/>
        <vertAlign val="subscript"/>
        <sz val="16"/>
        <rFont val="Arial"/>
        <family val="2"/>
      </rPr>
      <t>f</t>
    </r>
    <r>
      <rPr>
        <b/>
        <sz val="16"/>
        <rFont val="Arial"/>
        <family val="2"/>
      </rPr>
      <t xml:space="preserve"> + C/H</t>
    </r>
    <r>
      <rPr>
        <b/>
        <vertAlign val="superscript"/>
        <sz val="16"/>
        <rFont val="Arial"/>
        <family val="2"/>
      </rPr>
      <t>1/2</t>
    </r>
    <r>
      <rPr>
        <b/>
        <sz val="16"/>
        <rFont val="Arial"/>
        <family val="2"/>
      </rPr>
      <t>))</t>
    </r>
    <r>
      <rPr>
        <b/>
        <vertAlign val="superscript"/>
        <sz val="16"/>
        <rFont val="Arial"/>
        <family val="2"/>
      </rPr>
      <t>3</t>
    </r>
    <r>
      <rPr>
        <b/>
        <sz val="16"/>
        <rFont val="Arial"/>
        <family val="2"/>
      </rPr>
      <t xml:space="preserve">, </t>
    </r>
  </si>
  <si>
    <t>WHERE,</t>
  </si>
  <si>
    <r>
      <t>Q</t>
    </r>
    <r>
      <rPr>
        <b/>
        <vertAlign val="subscript"/>
        <sz val="10"/>
        <rFont val="Courier"/>
        <family val="3"/>
      </rPr>
      <t>b</t>
    </r>
    <r>
      <rPr>
        <b/>
        <sz val="10"/>
        <rFont val="Courier"/>
        <family val="3"/>
      </rPr>
      <t xml:space="preserve"> = BREACH FLOW + NON-BREACH FLOW (cfs)</t>
    </r>
  </si>
  <si>
    <t>Qo = NON-BREACH FLOW (cfs)</t>
  </si>
  <si>
    <t>Br = FINAL AVERAGE BREACH WIDTH (ft, APPROX. 1H TO 5H)</t>
  </si>
  <si>
    <t>C  = 23.4*As/Br</t>
  </si>
  <si>
    <t>As = RESERVOIR SURFACE AREA (ac) AT MAXIMUM POOL LEVEL</t>
  </si>
  <si>
    <t>H  = SELECTED FAILURE DEPTH (ft) ABOVE FINAL BREACH ELEVATION</t>
  </si>
  <si>
    <r>
      <t>T</t>
    </r>
    <r>
      <rPr>
        <b/>
        <vertAlign val="subscript"/>
        <sz val="10"/>
        <rFont val="Courier"/>
        <family val="3"/>
      </rPr>
      <t>f</t>
    </r>
    <r>
      <rPr>
        <b/>
        <sz val="10"/>
        <rFont val="Courier"/>
        <family val="3"/>
      </rPr>
      <t xml:space="preserve"> = TIME TO FAILURE (hrs, USE H/120 OR A MINIMUM OF 10 MIN)</t>
    </r>
  </si>
  <si>
    <t xml:space="preserve"> INPUT VARIABLES:</t>
  </si>
  <si>
    <t>Qo =</t>
  </si>
  <si>
    <t>cfs</t>
  </si>
  <si>
    <t>As =</t>
  </si>
  <si>
    <t>ac</t>
  </si>
  <si>
    <t>H  =</t>
  </si>
  <si>
    <t>ft</t>
  </si>
  <si>
    <t xml:space="preserve">        OUTPUT VARIABLES:</t>
  </si>
  <si>
    <t xml:space="preserve">   SELECTED</t>
  </si>
  <si>
    <t>TIME</t>
  </si>
  <si>
    <t>MAXIMUM</t>
  </si>
  <si>
    <t xml:space="preserve">    BREACH </t>
  </si>
  <si>
    <t>OF</t>
  </si>
  <si>
    <t>BREACH</t>
  </si>
  <si>
    <t xml:space="preserve">     WIDTHS</t>
  </si>
  <si>
    <t xml:space="preserve"> FAILURE</t>
  </si>
  <si>
    <t>COMPUTED</t>
  </si>
  <si>
    <t>FLOW</t>
  </si>
  <si>
    <t xml:space="preserve"> </t>
  </si>
  <si>
    <t xml:space="preserve">    Br, [ft]</t>
  </si>
  <si>
    <r>
      <t>T</t>
    </r>
    <r>
      <rPr>
        <b/>
        <vertAlign val="subscript"/>
        <sz val="10"/>
        <rFont val="Courier"/>
        <family val="3"/>
      </rPr>
      <t>f</t>
    </r>
    <r>
      <rPr>
        <b/>
        <sz val="10"/>
        <rFont val="Courier"/>
        <family val="3"/>
      </rPr>
      <t>, [hrs]</t>
    </r>
  </si>
  <si>
    <t>C VALUE</t>
  </si>
  <si>
    <r>
      <t>Q</t>
    </r>
    <r>
      <rPr>
        <b/>
        <vertAlign val="subscript"/>
        <sz val="10"/>
        <color indexed="8"/>
        <rFont val="Courier"/>
        <family val="3"/>
      </rPr>
      <t>b</t>
    </r>
    <r>
      <rPr>
        <b/>
        <sz val="10"/>
        <color indexed="8"/>
        <rFont val="Courier"/>
        <family val="3"/>
      </rPr>
      <t>,[cfs]</t>
    </r>
  </si>
  <si>
    <t>[H]</t>
  </si>
  <si>
    <t>[1.5H]</t>
  </si>
  <si>
    <t>[2H]</t>
  </si>
  <si>
    <t>[2.5H]</t>
  </si>
  <si>
    <t>[3H]</t>
  </si>
  <si>
    <t>[3.5H]</t>
  </si>
  <si>
    <t>[4.0H]</t>
  </si>
  <si>
    <t>&lt;SELECTED FLOW</t>
  </si>
  <si>
    <t>[5.0H]</t>
  </si>
  <si>
    <t>Froelich Eq</t>
  </si>
  <si>
    <t>----</t>
  </si>
  <si>
    <t>DEVELOPED BY BRUCE HARRINGTON, 9/92, REVISED 10/96</t>
  </si>
  <si>
    <t>BREACH PREDICTOR EQUATIONS</t>
  </si>
  <si>
    <t>where,</t>
  </si>
  <si>
    <t>b  = average breach width (ft),</t>
  </si>
  <si>
    <r>
      <t>T</t>
    </r>
    <r>
      <rPr>
        <b/>
        <vertAlign val="subscript"/>
        <sz val="14"/>
        <color indexed="8"/>
        <rFont val="Times New Roman"/>
        <family val="1"/>
      </rPr>
      <t>f</t>
    </r>
    <r>
      <rPr>
        <b/>
        <sz val="14"/>
        <color indexed="8"/>
        <rFont val="Times New Roman"/>
        <family val="1"/>
      </rPr>
      <t xml:space="preserve"> = time of failure (hrs), only includes vertical erosion of dam</t>
    </r>
  </si>
  <si>
    <t>Vs = storage volume (ac-ft), and</t>
  </si>
  <si>
    <t>H  = height (ft) of water over breach bottom</t>
  </si>
  <si>
    <t>`</t>
  </si>
  <si>
    <t>BREACH WIDTH &amp; TIME OF FAILURE FOR</t>
  </si>
  <si>
    <t>INPUT VARIABLES:</t>
  </si>
  <si>
    <t>OUTPUT PARAMETERS:</t>
  </si>
  <si>
    <t xml:space="preserve">    H =</t>
  </si>
  <si>
    <t xml:space="preserve"> b = </t>
  </si>
  <si>
    <t xml:space="preserve">   Vs =</t>
  </si>
  <si>
    <t>ac-ft</t>
  </si>
  <si>
    <r>
      <t>T</t>
    </r>
    <r>
      <rPr>
        <b/>
        <vertAlign val="subscript"/>
        <sz val="12"/>
        <color indexed="8"/>
        <rFont val="Courier"/>
        <family val="3"/>
      </rPr>
      <t>f</t>
    </r>
    <r>
      <rPr>
        <b/>
        <sz val="12"/>
        <color indexed="8"/>
        <rFont val="Courier"/>
        <family val="0"/>
      </rPr>
      <t xml:space="preserve"> =</t>
    </r>
  </si>
  <si>
    <t>hrs</t>
  </si>
  <si>
    <t xml:space="preserve">   Ko =</t>
  </si>
  <si>
    <r>
      <t>K</t>
    </r>
    <r>
      <rPr>
        <b/>
        <vertAlign val="subscript"/>
        <sz val="14"/>
        <color indexed="8"/>
        <rFont val="Times New Roman"/>
        <family val="1"/>
      </rPr>
      <t>o</t>
    </r>
    <r>
      <rPr>
        <b/>
        <sz val="14"/>
        <color indexed="8"/>
        <rFont val="Times New Roman"/>
        <family val="1"/>
      </rPr>
      <t xml:space="preserve"> = 0.7 for piping and 1.0 for overtopping failure</t>
    </r>
  </si>
  <si>
    <t>Your Small Dam</t>
  </si>
  <si>
    <t>Note: Must enter Data on Brwidth Worksheet as well</t>
  </si>
  <si>
    <r>
      <t xml:space="preserve">= </t>
    </r>
    <r>
      <rPr>
        <sz val="10"/>
        <rFont val="Times New Roman"/>
        <family val="1"/>
      </rPr>
      <t>Volume / Failure time</t>
    </r>
    <r>
      <rPr>
        <vertAlign val="subscript"/>
        <sz val="12"/>
        <rFont val="Courier"/>
        <family val="3"/>
      </rPr>
      <t xml:space="preserve"> </t>
    </r>
    <r>
      <rPr>
        <sz val="10"/>
        <rFont val="Times New Roman"/>
        <family val="1"/>
      </rPr>
      <t>(V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>/T</t>
    </r>
    <r>
      <rPr>
        <vertAlign val="subscript"/>
        <sz val="10"/>
        <rFont val="Times New Roman"/>
        <family val="1"/>
      </rPr>
      <t>f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</si>
</sst>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0.000_)"/>
    <numFmt numFmtId="168" formatCode="0.0"/>
    <numFmt numFmtId="169" formatCode="0.000"/>
  </numFmts>
  <fonts count="40">
    <font>
      <sz val="10"/>
      <name val="Arial"/>
      <family val="0"/>
    </font>
    <font>
      <b/>
      <i/>
      <sz val="16"/>
      <name val="Arial"/>
      <family val="2"/>
    </font>
    <font>
      <i/>
      <sz val="12"/>
      <name val="Courier"/>
      <family val="3"/>
    </font>
    <font>
      <b/>
      <sz val="15"/>
      <name val="Arial"/>
      <family val="2"/>
    </font>
    <font>
      <b/>
      <sz val="16"/>
      <name val="Arial"/>
      <family val="2"/>
    </font>
    <font>
      <b/>
      <vertAlign val="subscript"/>
      <sz val="16"/>
      <name val="Arial"/>
      <family val="2"/>
    </font>
    <font>
      <b/>
      <vertAlign val="superscript"/>
      <sz val="16"/>
      <name val="Arial"/>
      <family val="2"/>
    </font>
    <font>
      <b/>
      <sz val="10"/>
      <color indexed="8"/>
      <name val="Courier"/>
      <family val="3"/>
    </font>
    <font>
      <b/>
      <sz val="12"/>
      <color indexed="8"/>
      <name val="Courier"/>
      <family val="0"/>
    </font>
    <font>
      <b/>
      <sz val="10"/>
      <name val="Courier"/>
      <family val="3"/>
    </font>
    <font>
      <b/>
      <vertAlign val="subscript"/>
      <sz val="10"/>
      <name val="Courier"/>
      <family val="3"/>
    </font>
    <font>
      <sz val="10"/>
      <name val="Courier"/>
      <family val="3"/>
    </font>
    <font>
      <b/>
      <sz val="12"/>
      <color indexed="12"/>
      <name val="Courier"/>
      <family val="3"/>
    </font>
    <font>
      <sz val="12"/>
      <color indexed="12"/>
      <name val="Courier"/>
      <family val="3"/>
    </font>
    <font>
      <b/>
      <vertAlign val="subscript"/>
      <sz val="10"/>
      <color indexed="8"/>
      <name val="Courier"/>
      <family val="3"/>
    </font>
    <font>
      <sz val="12"/>
      <color indexed="8"/>
      <name val="Courier"/>
      <family val="3"/>
    </font>
    <font>
      <b/>
      <sz val="8"/>
      <color indexed="8"/>
      <name val="Arial"/>
      <family val="2"/>
    </font>
    <font>
      <sz val="12"/>
      <name val="Courier"/>
      <family val="3"/>
    </font>
    <font>
      <vertAlign val="subscript"/>
      <sz val="12"/>
      <name val="Courier"/>
      <family val="3"/>
    </font>
    <font>
      <b/>
      <sz val="11"/>
      <color indexed="8"/>
      <name val="Times New Roman"/>
      <family val="1"/>
    </font>
    <font>
      <sz val="16"/>
      <name val="Courier"/>
      <family val="0"/>
    </font>
    <font>
      <b/>
      <sz val="18"/>
      <name val="Times New Roman"/>
      <family val="1"/>
    </font>
    <font>
      <b/>
      <i/>
      <sz val="18"/>
      <color indexed="8"/>
      <name val="Arial"/>
      <family val="2"/>
    </font>
    <font>
      <b/>
      <i/>
      <sz val="12"/>
      <color indexed="8"/>
      <name val="Courier"/>
      <family val="0"/>
    </font>
    <font>
      <b/>
      <i/>
      <sz val="24"/>
      <color indexed="8"/>
      <name val="Courier"/>
      <family val="0"/>
    </font>
    <font>
      <b/>
      <sz val="16"/>
      <color indexed="8"/>
      <name val="Courie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vertAlign val="subscript"/>
      <sz val="14"/>
      <color indexed="8"/>
      <name val="Times New Roman"/>
      <family val="1"/>
    </font>
    <font>
      <b/>
      <sz val="14"/>
      <color indexed="12"/>
      <name val="Times New Roman"/>
      <family val="1"/>
    </font>
    <font>
      <b/>
      <vertAlign val="subscript"/>
      <sz val="12"/>
      <color indexed="8"/>
      <name val="Courier"/>
      <family val="3"/>
    </font>
    <font>
      <b/>
      <sz val="12"/>
      <color indexed="12"/>
      <name val="Arial"/>
      <family val="2"/>
    </font>
    <font>
      <i/>
      <sz val="12"/>
      <color indexed="8"/>
      <name val="Courier"/>
      <family val="0"/>
    </font>
    <font>
      <b/>
      <sz val="14"/>
      <color indexed="8"/>
      <name val="Arial"/>
      <family val="2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b/>
      <i/>
      <sz val="14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right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Alignment="1" applyProtection="1">
      <alignment horizontal="left"/>
      <protection/>
    </xf>
    <xf numFmtId="0" fontId="8" fillId="0" borderId="0" xfId="0" applyFont="1" applyFill="1" applyAlignment="1" applyProtection="1">
      <alignment horizontal="center"/>
      <protection/>
    </xf>
    <xf numFmtId="164" fontId="8" fillId="3" borderId="0" xfId="0" applyNumberFormat="1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left"/>
      <protection/>
    </xf>
    <xf numFmtId="0" fontId="8" fillId="0" borderId="3" xfId="0" applyFont="1" applyFill="1" applyBorder="1" applyAlignment="1" applyProtection="1">
      <alignment/>
      <protection locked="0"/>
    </xf>
    <xf numFmtId="165" fontId="8" fillId="3" borderId="0" xfId="0" applyNumberFormat="1" applyFont="1" applyFill="1" applyAlignment="1" applyProtection="1">
      <alignment horizontal="right"/>
      <protection locked="0"/>
    </xf>
    <xf numFmtId="166" fontId="8" fillId="3" borderId="0" xfId="0" applyNumberFormat="1" applyFont="1" applyFill="1" applyAlignment="1" applyProtection="1">
      <alignment horizontal="right"/>
      <protection locked="0"/>
    </xf>
    <xf numFmtId="167" fontId="8" fillId="0" borderId="0" xfId="0" applyNumberFormat="1" applyFont="1" applyFill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Continuous"/>
      <protection/>
    </xf>
    <xf numFmtId="0" fontId="11" fillId="0" borderId="0" xfId="0" applyFont="1" applyAlignment="1">
      <alignment horizontal="centerContinuous"/>
    </xf>
    <xf numFmtId="0" fontId="7" fillId="0" borderId="0" xfId="0" applyFont="1" applyFill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Continuous"/>
      <protection/>
    </xf>
    <xf numFmtId="166" fontId="8" fillId="0" borderId="0" xfId="0" applyNumberFormat="1" applyFont="1" applyFill="1" applyAlignment="1" applyProtection="1">
      <alignment horizontal="center"/>
      <protection/>
    </xf>
    <xf numFmtId="0" fontId="8" fillId="0" borderId="1" xfId="0" applyFont="1" applyFill="1" applyBorder="1" applyAlignment="1">
      <alignment horizontal="center"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 horizontal="center"/>
    </xf>
    <xf numFmtId="166" fontId="8" fillId="0" borderId="3" xfId="0" applyNumberFormat="1" applyFont="1" applyFill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left"/>
      <protection/>
    </xf>
    <xf numFmtId="0" fontId="0" fillId="0" borderId="8" xfId="0" applyBorder="1" applyAlignment="1">
      <alignment/>
    </xf>
    <xf numFmtId="2" fontId="15" fillId="0" borderId="9" xfId="0" applyNumberFormat="1" applyFont="1" applyFill="1" applyBorder="1" applyAlignment="1" applyProtection="1">
      <alignment horizontal="center"/>
      <protection/>
    </xf>
    <xf numFmtId="0" fontId="0" fillId="0" borderId="3" xfId="0" applyBorder="1" applyAlignment="1">
      <alignment/>
    </xf>
    <xf numFmtId="167" fontId="8" fillId="0" borderId="0" xfId="0" applyNumberFormat="1" applyFont="1" applyFill="1" applyAlignment="1" applyProtection="1">
      <alignment horizontal="center"/>
      <protection locked="0"/>
    </xf>
    <xf numFmtId="167" fontId="16" fillId="0" borderId="3" xfId="0" applyNumberFormat="1" applyFont="1" applyFill="1" applyBorder="1" applyAlignment="1" applyProtection="1">
      <alignment horizontal="left"/>
      <protection/>
    </xf>
    <xf numFmtId="1" fontId="12" fillId="0" borderId="4" xfId="0" applyNumberFormat="1" applyFont="1" applyFill="1" applyBorder="1" applyAlignment="1" applyProtection="1">
      <alignment horizontal="center"/>
      <protection/>
    </xf>
    <xf numFmtId="166" fontId="8" fillId="0" borderId="3" xfId="0" applyNumberFormat="1" applyFont="1" applyFill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2" fontId="17" fillId="0" borderId="11" xfId="0" applyNumberFormat="1" applyFont="1" applyBorder="1" applyAlignment="1" quotePrefix="1">
      <alignment horizontal="center"/>
    </xf>
    <xf numFmtId="1" fontId="12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quotePrefix="1">
      <alignment/>
    </xf>
    <xf numFmtId="0" fontId="8" fillId="0" borderId="0" xfId="0" applyFont="1" applyFill="1" applyBorder="1" applyAlignment="1">
      <alignment/>
    </xf>
    <xf numFmtId="0" fontId="19" fillId="0" borderId="0" xfId="19" applyFont="1" applyFill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8" fillId="0" borderId="13" xfId="0" applyFont="1" applyFill="1" applyBorder="1" applyAlignment="1">
      <alignment/>
    </xf>
    <xf numFmtId="0" fontId="0" fillId="0" borderId="4" xfId="0" applyBorder="1" applyAlignment="1">
      <alignment/>
    </xf>
    <xf numFmtId="0" fontId="7" fillId="0" borderId="4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2" fontId="0" fillId="0" borderId="15" xfId="0" applyNumberFormat="1" applyFont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/>
    </xf>
    <xf numFmtId="0" fontId="20" fillId="0" borderId="0" xfId="19">
      <alignment/>
      <protection/>
    </xf>
    <xf numFmtId="0" fontId="22" fillId="0" borderId="0" xfId="19" applyFont="1" applyFill="1" applyAlignment="1" applyProtection="1">
      <alignment/>
      <protection/>
    </xf>
    <xf numFmtId="0" fontId="17" fillId="0" borderId="0" xfId="19" applyFont="1">
      <alignment/>
      <protection/>
    </xf>
    <xf numFmtId="0" fontId="23" fillId="0" borderId="0" xfId="19" applyFont="1" applyFill="1">
      <alignment/>
      <protection/>
    </xf>
    <xf numFmtId="0" fontId="24" fillId="0" borderId="0" xfId="19" applyFont="1" applyFill="1">
      <alignment/>
      <protection/>
    </xf>
    <xf numFmtId="0" fontId="8" fillId="0" borderId="0" xfId="19" applyFont="1" applyFill="1">
      <alignment/>
      <protection/>
    </xf>
    <xf numFmtId="0" fontId="25" fillId="0" borderId="0" xfId="19" applyFont="1" applyFill="1">
      <alignment/>
      <protection/>
    </xf>
    <xf numFmtId="0" fontId="26" fillId="0" borderId="0" xfId="19" applyFont="1" applyFill="1" applyAlignment="1" applyProtection="1">
      <alignment/>
      <protection/>
    </xf>
    <xf numFmtId="0" fontId="27" fillId="0" borderId="0" xfId="19" applyFont="1">
      <alignment/>
      <protection/>
    </xf>
    <xf numFmtId="0" fontId="26" fillId="0" borderId="0" xfId="19" applyFont="1" applyFill="1">
      <alignment/>
      <protection/>
    </xf>
    <xf numFmtId="0" fontId="8" fillId="0" borderId="2" xfId="19" applyFont="1" applyFill="1" applyBorder="1">
      <alignment/>
      <protection/>
    </xf>
    <xf numFmtId="0" fontId="8" fillId="0" borderId="3" xfId="19" applyFont="1" applyFill="1" applyBorder="1">
      <alignment/>
      <protection/>
    </xf>
    <xf numFmtId="0" fontId="19" fillId="0" borderId="0" xfId="19" applyFont="1" applyFill="1">
      <alignment/>
      <protection/>
    </xf>
    <xf numFmtId="0" fontId="7" fillId="0" borderId="0" xfId="19" applyFont="1" applyFill="1">
      <alignment/>
      <protection/>
    </xf>
    <xf numFmtId="0" fontId="31" fillId="0" borderId="0" xfId="19" applyFont="1" applyFill="1" applyAlignment="1" applyProtection="1">
      <alignment/>
      <protection/>
    </xf>
    <xf numFmtId="0" fontId="32" fillId="0" borderId="0" xfId="19" applyFont="1" applyFill="1">
      <alignment/>
      <protection/>
    </xf>
    <xf numFmtId="39" fontId="33" fillId="0" borderId="0" xfId="19" applyNumberFormat="1" applyFont="1" applyFill="1" applyProtection="1">
      <alignment/>
      <protection/>
    </xf>
    <xf numFmtId="0" fontId="32" fillId="0" borderId="0" xfId="19" applyFont="1" applyFill="1" applyProtection="1">
      <alignment/>
      <protection locked="0"/>
    </xf>
    <xf numFmtId="0" fontId="8" fillId="0" borderId="1" xfId="19" applyFont="1" applyFill="1" applyBorder="1">
      <alignment/>
      <protection/>
    </xf>
    <xf numFmtId="0" fontId="8" fillId="0" borderId="16" xfId="19" applyFont="1" applyFill="1" applyBorder="1">
      <alignment/>
      <protection/>
    </xf>
    <xf numFmtId="0" fontId="25" fillId="0" borderId="3" xfId="19" applyFont="1" applyFill="1" applyBorder="1">
      <alignment/>
      <protection/>
    </xf>
    <xf numFmtId="0" fontId="17" fillId="0" borderId="3" xfId="19" applyFont="1" applyBorder="1">
      <alignment/>
      <protection/>
    </xf>
    <xf numFmtId="0" fontId="8" fillId="0" borderId="0" xfId="19" applyFont="1" applyFill="1" applyAlignment="1" applyProtection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8" fillId="0" borderId="17" xfId="19" applyFont="1" applyFill="1" applyBorder="1">
      <alignment/>
      <protection/>
    </xf>
    <xf numFmtId="0" fontId="12" fillId="0" borderId="0" xfId="19" applyFont="1" applyFill="1" applyAlignment="1" applyProtection="1">
      <alignment horizontal="left"/>
      <protection/>
    </xf>
    <xf numFmtId="0" fontId="8" fillId="0" borderId="0" xfId="19" applyFont="1" applyFill="1" applyAlignment="1">
      <alignment horizontal="left"/>
      <protection/>
    </xf>
    <xf numFmtId="0" fontId="8" fillId="0" borderId="3" xfId="19" applyFont="1" applyFill="1" applyBorder="1" applyAlignment="1" applyProtection="1">
      <alignment/>
      <protection/>
    </xf>
    <xf numFmtId="0" fontId="8" fillId="0" borderId="0" xfId="19" applyFont="1" applyFill="1" applyAlignment="1" applyProtection="1">
      <alignment/>
      <protection/>
    </xf>
    <xf numFmtId="166" fontId="12" fillId="0" borderId="0" xfId="19" applyNumberFormat="1" applyFont="1" applyFill="1" applyAlignment="1" applyProtection="1">
      <alignment horizontal="right"/>
      <protection/>
    </xf>
    <xf numFmtId="0" fontId="12" fillId="0" borderId="0" xfId="19" applyFont="1" applyFill="1" applyAlignment="1" applyProtection="1">
      <alignment/>
      <protection/>
    </xf>
    <xf numFmtId="168" fontId="8" fillId="3" borderId="0" xfId="19" applyNumberFormat="1" applyFont="1" applyFill="1" applyAlignment="1" applyProtection="1">
      <alignment horizontal="right"/>
      <protection locked="0"/>
    </xf>
    <xf numFmtId="165" fontId="12" fillId="0" borderId="0" xfId="19" applyNumberFormat="1" applyFont="1" applyFill="1" applyAlignment="1" applyProtection="1">
      <alignment horizontal="right"/>
      <protection/>
    </xf>
    <xf numFmtId="7" fontId="17" fillId="0" borderId="0" xfId="19" applyNumberFormat="1" applyFont="1" applyProtection="1">
      <alignment/>
      <protection/>
    </xf>
    <xf numFmtId="0" fontId="8" fillId="0" borderId="0" xfId="19" applyFont="1" applyFill="1" applyBorder="1">
      <alignment/>
      <protection/>
    </xf>
    <xf numFmtId="0" fontId="20" fillId="0" borderId="0" xfId="19" applyBorder="1">
      <alignment/>
      <protection/>
    </xf>
    <xf numFmtId="0" fontId="8" fillId="0" borderId="0" xfId="19" applyFont="1" applyFill="1" applyBorder="1" applyAlignment="1" applyProtection="1">
      <alignment/>
      <protection/>
    </xf>
    <xf numFmtId="2" fontId="0" fillId="0" borderId="15" xfId="0" applyNumberFormat="1" applyBorder="1" applyAlignment="1" applyProtection="1">
      <alignment horizontal="center"/>
      <protection/>
    </xf>
    <xf numFmtId="0" fontId="36" fillId="2" borderId="0" xfId="0" applyFont="1" applyFill="1" applyAlignment="1" applyProtection="1">
      <alignment/>
      <protection locked="0"/>
    </xf>
    <xf numFmtId="39" fontId="8" fillId="0" borderId="0" xfId="19" applyNumberFormat="1" applyFont="1" applyFill="1" applyAlignment="1" applyProtection="1">
      <alignment horizontal="right"/>
      <protection/>
    </xf>
    <xf numFmtId="0" fontId="37" fillId="0" borderId="0" xfId="0" applyFont="1" applyFill="1" applyBorder="1" applyAlignment="1" applyProtection="1">
      <alignment horizontal="left"/>
      <protection/>
    </xf>
    <xf numFmtId="0" fontId="8" fillId="0" borderId="18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RWIDTH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142875</xdr:rowOff>
    </xdr:from>
    <xdr:to>
      <xdr:col>10</xdr:col>
      <xdr:colOff>0</xdr:colOff>
      <xdr:row>10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704850"/>
          <a:ext cx="6010275" cy="1676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Recently some statistically derived predictors for average breach width (b) and time of failure (T</a:t>
          </a:r>
          <a:r>
            <a:rPr lang="en-US" cap="none" sz="1400" b="1" i="0" u="none" baseline="-25000">
              <a:latin typeface="Times New Roman"/>
              <a:ea typeface="Times New Roman"/>
              <a:cs typeface="Times New Roman"/>
            </a:rPr>
            <a:t>f 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) have been developed by MacDonald and Langridge-Monopolis (1984) and Froelich (1987, 1995).  From </a:t>
          </a:r>
          <a:r>
            <a:rPr lang="en-US" cap="none" sz="14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Froelich's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 work in which he used the properties of 63 breaches of dams ranging in height from 12 to 285 feet, with 6 dams greater than 100 feet, the following predictor equations were obtained: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showGridLines="0" tabSelected="1" workbookViewId="0" topLeftCell="A32">
      <selection activeCell="H47" sqref="H47"/>
    </sheetView>
  </sheetViews>
  <sheetFormatPr defaultColWidth="12.57421875" defaultRowHeight="12.75"/>
  <cols>
    <col min="1" max="1" width="8.00390625" style="0" customWidth="1"/>
    <col min="2" max="2" width="3.57421875" style="0" customWidth="1"/>
    <col min="3" max="3" width="12.28125" style="0" customWidth="1"/>
    <col min="4" max="4" width="14.140625" style="0" customWidth="1"/>
    <col min="5" max="5" width="12.28125" style="0" customWidth="1"/>
    <col min="6" max="6" width="0.85546875" style="0" customWidth="1"/>
    <col min="7" max="7" width="12.28125" style="0" customWidth="1"/>
    <col min="8" max="8" width="12.57421875" style="0" customWidth="1"/>
    <col min="9" max="9" width="17.28125" style="0" customWidth="1"/>
    <col min="10" max="10" width="16.421875" style="0" customWidth="1"/>
    <col min="11" max="11" width="2.28125" style="0" customWidth="1"/>
    <col min="12" max="12" width="17.7109375" style="0" customWidth="1"/>
  </cols>
  <sheetData>
    <row r="1" spans="2:12" ht="27.75" customHeight="1">
      <c r="B1" s="67" t="s">
        <v>0</v>
      </c>
      <c r="C1" s="1"/>
      <c r="D1" s="1"/>
      <c r="E1" s="2"/>
      <c r="F1" s="2"/>
      <c r="G1" s="2"/>
      <c r="H1" s="2"/>
      <c r="I1" s="2"/>
      <c r="J1" s="2"/>
      <c r="K1" s="3"/>
      <c r="L1" s="3"/>
    </row>
    <row r="2" spans="2:7" ht="12" customHeight="1">
      <c r="B2" s="4"/>
      <c r="C2" s="2"/>
      <c r="D2" s="2"/>
      <c r="E2" s="2"/>
      <c r="F2" s="2"/>
      <c r="G2" s="2"/>
    </row>
    <row r="3" spans="2:10" ht="16.5" customHeight="1">
      <c r="B3" s="5"/>
      <c r="C3" s="106" t="s">
        <v>63</v>
      </c>
      <c r="D3" s="6"/>
      <c r="E3" s="7"/>
      <c r="F3" s="2"/>
      <c r="G3" s="2"/>
      <c r="H3" s="8"/>
      <c r="I3" s="9"/>
      <c r="J3" s="9"/>
    </row>
    <row r="4" spans="2:10" ht="24.75" customHeight="1">
      <c r="B4" s="10"/>
      <c r="C4" s="2"/>
      <c r="D4" s="2"/>
      <c r="E4" s="2"/>
      <c r="F4" s="2"/>
      <c r="G4" s="2"/>
      <c r="H4" s="2"/>
      <c r="I4" s="9"/>
      <c r="J4" s="9"/>
    </row>
    <row r="5" ht="30" customHeight="1">
      <c r="B5" s="11" t="s">
        <v>1</v>
      </c>
    </row>
    <row r="7" ht="12.75">
      <c r="B7" s="12" t="s">
        <v>2</v>
      </c>
    </row>
    <row r="8" ht="12.75">
      <c r="B8" s="12"/>
    </row>
    <row r="9" spans="1:9" ht="15.75">
      <c r="A9" s="13"/>
      <c r="B9" s="14" t="s">
        <v>3</v>
      </c>
      <c r="C9" s="14"/>
      <c r="D9" s="14"/>
      <c r="E9" s="14"/>
      <c r="F9" s="14"/>
      <c r="G9" s="14"/>
      <c r="H9" s="14"/>
      <c r="I9" s="15"/>
    </row>
    <row r="10" spans="2:9" ht="12.75">
      <c r="B10" s="16" t="s">
        <v>4</v>
      </c>
      <c r="C10" s="14"/>
      <c r="D10" s="14"/>
      <c r="E10" s="14"/>
      <c r="F10" s="14"/>
      <c r="G10" s="14"/>
      <c r="H10" s="14"/>
      <c r="I10" s="15"/>
    </row>
    <row r="11" spans="2:9" ht="12.75">
      <c r="B11" s="16" t="s">
        <v>5</v>
      </c>
      <c r="C11" s="14"/>
      <c r="D11" s="14"/>
      <c r="E11" s="14"/>
      <c r="F11" s="14"/>
      <c r="G11" s="14"/>
      <c r="H11" s="14"/>
      <c r="I11" s="15"/>
    </row>
    <row r="12" spans="2:12" ht="12.75">
      <c r="B12" s="16" t="s">
        <v>6</v>
      </c>
      <c r="C12" s="14"/>
      <c r="D12" s="14"/>
      <c r="E12" s="14"/>
      <c r="F12" s="14"/>
      <c r="G12" s="14"/>
      <c r="H12" s="14"/>
      <c r="I12" s="15"/>
      <c r="L12" t="s">
        <v>28</v>
      </c>
    </row>
    <row r="13" spans="2:9" ht="12.75">
      <c r="B13" s="16" t="s">
        <v>7</v>
      </c>
      <c r="C13" s="14"/>
      <c r="D13" s="14"/>
      <c r="E13" s="14"/>
      <c r="F13" s="14"/>
      <c r="G13" s="14"/>
      <c r="H13" s="14"/>
      <c r="I13" s="15"/>
    </row>
    <row r="14" spans="2:9" ht="12.75">
      <c r="B14" s="16" t="s">
        <v>8</v>
      </c>
      <c r="C14" s="14"/>
      <c r="D14" s="14"/>
      <c r="E14" s="14"/>
      <c r="F14" s="14"/>
      <c r="G14" s="14"/>
      <c r="H14" s="14"/>
      <c r="I14" s="15"/>
    </row>
    <row r="15" spans="2:9" ht="14.25">
      <c r="B15" s="16" t="s">
        <v>9</v>
      </c>
      <c r="C15" s="14"/>
      <c r="D15" s="14"/>
      <c r="E15" s="14"/>
      <c r="F15" s="14"/>
      <c r="G15" s="14"/>
      <c r="H15" s="14"/>
      <c r="I15" s="15"/>
    </row>
    <row r="16" ht="7.5" customHeight="1">
      <c r="B16" s="16"/>
    </row>
    <row r="17" ht="7.5" customHeight="1"/>
    <row r="18" spans="3:13" ht="15">
      <c r="C18" s="17"/>
      <c r="D18" s="18"/>
      <c r="E18" s="18"/>
      <c r="F18" s="18"/>
      <c r="G18" s="18"/>
      <c r="H18" s="19"/>
      <c r="M18" s="20"/>
    </row>
    <row r="19" spans="3:13" ht="15">
      <c r="C19" s="19"/>
      <c r="D19" s="21" t="s">
        <v>10</v>
      </c>
      <c r="H19" s="19"/>
      <c r="M19" s="20"/>
    </row>
    <row r="20" spans="3:13" ht="15">
      <c r="C20" s="19"/>
      <c r="H20" s="19"/>
      <c r="M20" s="20"/>
    </row>
    <row r="21" spans="3:13" ht="15">
      <c r="C21" s="19"/>
      <c r="D21" s="22" t="s">
        <v>11</v>
      </c>
      <c r="E21" s="23">
        <v>0</v>
      </c>
      <c r="F21" s="24" t="s">
        <v>12</v>
      </c>
      <c r="H21" s="25"/>
      <c r="I21" s="3"/>
      <c r="J21" s="3"/>
      <c r="M21" s="20"/>
    </row>
    <row r="22" spans="3:13" ht="15">
      <c r="C22" s="19"/>
      <c r="D22" s="22" t="s">
        <v>13</v>
      </c>
      <c r="E22" s="26">
        <v>24.7</v>
      </c>
      <c r="F22" s="24" t="s">
        <v>14</v>
      </c>
      <c r="H22" s="25"/>
      <c r="I22" s="3"/>
      <c r="J22" s="3"/>
      <c r="M22" s="20"/>
    </row>
    <row r="23" spans="3:13" ht="15">
      <c r="C23" s="19"/>
      <c r="D23" s="22" t="s">
        <v>15</v>
      </c>
      <c r="E23" s="27">
        <f>379-368</f>
        <v>11</v>
      </c>
      <c r="F23" s="24" t="s">
        <v>16</v>
      </c>
      <c r="H23" s="46"/>
      <c r="M23" s="28"/>
    </row>
    <row r="24" spans="3:13" ht="9" customHeight="1">
      <c r="C24" s="19"/>
      <c r="H24" s="19"/>
      <c r="M24" s="28"/>
    </row>
    <row r="25" spans="3:13" ht="10.5" customHeight="1">
      <c r="C25" s="18"/>
      <c r="D25" s="18"/>
      <c r="E25" s="18"/>
      <c r="F25" s="18"/>
      <c r="G25" s="18"/>
      <c r="M25" s="20"/>
    </row>
    <row r="26" spans="3:13" ht="10.5" customHeight="1">
      <c r="C26" s="58"/>
      <c r="D26" s="58"/>
      <c r="E26" s="58"/>
      <c r="F26" s="58"/>
      <c r="G26" s="58"/>
      <c r="M26" s="20"/>
    </row>
    <row r="27" spans="3:13" ht="10.5" customHeight="1">
      <c r="C27" s="108" t="s">
        <v>64</v>
      </c>
      <c r="D27" s="58"/>
      <c r="E27" s="58"/>
      <c r="F27" s="58"/>
      <c r="G27" s="58"/>
      <c r="M27" s="20"/>
    </row>
    <row r="28" spans="4:13" ht="10.5" customHeight="1">
      <c r="D28" s="109"/>
      <c r="E28" s="109"/>
      <c r="F28" s="109"/>
      <c r="G28" s="109"/>
      <c r="M28" s="20"/>
    </row>
    <row r="29" spans="3:13" ht="15">
      <c r="C29" s="17"/>
      <c r="D29" s="18"/>
      <c r="E29" s="18"/>
      <c r="F29" s="18"/>
      <c r="G29" s="18"/>
      <c r="H29" s="61"/>
      <c r="I29" s="19"/>
      <c r="M29" s="20"/>
    </row>
    <row r="30" spans="3:13" ht="15">
      <c r="C30" s="29" t="s">
        <v>17</v>
      </c>
      <c r="D30" s="30"/>
      <c r="E30" s="30"/>
      <c r="F30" s="30"/>
      <c r="H30" s="62"/>
      <c r="I30" s="19"/>
      <c r="M30" s="20"/>
    </row>
    <row r="31" spans="1:13" ht="15">
      <c r="A31" s="20"/>
      <c r="B31" s="20"/>
      <c r="C31" s="19"/>
      <c r="H31" s="62"/>
      <c r="I31" s="19"/>
      <c r="M31" s="28"/>
    </row>
    <row r="32" spans="1:13" ht="15">
      <c r="A32" s="31"/>
      <c r="B32" s="32"/>
      <c r="C32" s="33" t="s">
        <v>18</v>
      </c>
      <c r="D32" s="34"/>
      <c r="E32" s="35" t="s">
        <v>19</v>
      </c>
      <c r="F32" s="15"/>
      <c r="G32" s="15"/>
      <c r="H32" s="63" t="s">
        <v>20</v>
      </c>
      <c r="I32" s="19"/>
      <c r="M32" s="28"/>
    </row>
    <row r="33" spans="1:13" ht="15">
      <c r="A33" s="31"/>
      <c r="B33" s="32"/>
      <c r="C33" s="33" t="s">
        <v>21</v>
      </c>
      <c r="D33" s="34"/>
      <c r="E33" s="35" t="s">
        <v>22</v>
      </c>
      <c r="F33" s="15"/>
      <c r="G33" s="15"/>
      <c r="H33" s="63" t="s">
        <v>23</v>
      </c>
      <c r="I33" s="19"/>
      <c r="M33" s="28"/>
    </row>
    <row r="34" spans="1:13" ht="15">
      <c r="A34" s="31"/>
      <c r="B34" s="32"/>
      <c r="C34" s="33" t="s">
        <v>24</v>
      </c>
      <c r="D34" s="34"/>
      <c r="E34" s="36" t="s">
        <v>25</v>
      </c>
      <c r="F34" s="15"/>
      <c r="G34" s="35" t="s">
        <v>26</v>
      </c>
      <c r="H34" s="63" t="s">
        <v>27</v>
      </c>
      <c r="I34" s="19"/>
      <c r="M34" s="28" t="s">
        <v>28</v>
      </c>
    </row>
    <row r="35" spans="1:9" ht="15.75">
      <c r="A35" s="31"/>
      <c r="B35" s="32"/>
      <c r="C35" s="37" t="s">
        <v>29</v>
      </c>
      <c r="D35" s="34"/>
      <c r="E35" s="36" t="s">
        <v>30</v>
      </c>
      <c r="F35" s="15"/>
      <c r="G35" s="35" t="s">
        <v>31</v>
      </c>
      <c r="H35" s="63" t="s">
        <v>32</v>
      </c>
      <c r="I35" s="19"/>
    </row>
    <row r="36" spans="1:9" ht="15">
      <c r="A36" s="38"/>
      <c r="B36" s="20"/>
      <c r="C36" s="39"/>
      <c r="D36" s="40"/>
      <c r="E36" s="65"/>
      <c r="F36" s="40"/>
      <c r="G36" s="41"/>
      <c r="H36" s="64"/>
      <c r="I36" s="19"/>
    </row>
    <row r="37" spans="1:12" ht="15">
      <c r="A37" s="38"/>
      <c r="B37" s="20"/>
      <c r="C37" s="42">
        <f>$E$23</f>
        <v>11</v>
      </c>
      <c r="D37" s="43" t="s">
        <v>33</v>
      </c>
      <c r="E37" s="105">
        <f aca="true" t="shared" si="0" ref="E37:E44">IF($E$23/120&lt;0.17,0.17,$E$23/120)</f>
        <v>0.17</v>
      </c>
      <c r="F37" s="44"/>
      <c r="G37" s="45">
        <f aca="true" t="shared" si="1" ref="G37:G45">23.4*$E$22/C37</f>
        <v>52.54363636363635</v>
      </c>
      <c r="H37" s="49">
        <f aca="true" t="shared" si="2" ref="H37:H45">(G37/(E37+G37/SQRT($E$23)))^3*C37*3.1+$E$21</f>
        <v>1204.8615022037384</v>
      </c>
      <c r="I37" s="46"/>
      <c r="J37" s="3"/>
      <c r="K37" s="3"/>
      <c r="L37" s="3"/>
    </row>
    <row r="38" spans="1:10" ht="15">
      <c r="A38" s="38"/>
      <c r="B38" s="20"/>
      <c r="C38" s="42">
        <f>1.5*$E$23</f>
        <v>16.5</v>
      </c>
      <c r="D38" s="43" t="s">
        <v>34</v>
      </c>
      <c r="E38" s="105">
        <f t="shared" si="0"/>
        <v>0.17</v>
      </c>
      <c r="F38" s="44"/>
      <c r="G38" s="45">
        <f t="shared" si="1"/>
        <v>35.029090909090904</v>
      </c>
      <c r="H38" s="49">
        <f t="shared" si="2"/>
        <v>1778.8139025520343</v>
      </c>
      <c r="I38" s="19"/>
      <c r="J38" s="3"/>
    </row>
    <row r="39" spans="1:9" ht="15">
      <c r="A39" s="38"/>
      <c r="B39" s="20"/>
      <c r="C39" s="42">
        <f>2*$E$23</f>
        <v>22</v>
      </c>
      <c r="D39" s="43" t="s">
        <v>35</v>
      </c>
      <c r="E39" s="105">
        <f t="shared" si="0"/>
        <v>0.17</v>
      </c>
      <c r="F39" s="44"/>
      <c r="G39" s="45">
        <f t="shared" si="1"/>
        <v>26.271818181818176</v>
      </c>
      <c r="H39" s="49">
        <f t="shared" si="2"/>
        <v>2334.5743356639355</v>
      </c>
      <c r="I39" s="19"/>
    </row>
    <row r="40" spans="1:10" ht="15">
      <c r="A40" s="38"/>
      <c r="B40" s="20"/>
      <c r="C40" s="42">
        <f>2.5*$E$23</f>
        <v>27.5</v>
      </c>
      <c r="D40" s="43" t="s">
        <v>36</v>
      </c>
      <c r="E40" s="105">
        <f t="shared" si="0"/>
        <v>0.17</v>
      </c>
      <c r="F40" s="44"/>
      <c r="G40" s="45">
        <f t="shared" si="1"/>
        <v>21.01745454545454</v>
      </c>
      <c r="H40" s="49">
        <f t="shared" si="2"/>
        <v>2872.7122202102323</v>
      </c>
      <c r="I40" s="19"/>
      <c r="J40" s="3"/>
    </row>
    <row r="41" spans="1:12" ht="15">
      <c r="A41" s="38"/>
      <c r="B41" s="20"/>
      <c r="C41" s="42">
        <f>3*$E$23</f>
        <v>33</v>
      </c>
      <c r="D41" s="43" t="s">
        <v>37</v>
      </c>
      <c r="E41" s="105">
        <f t="shared" si="0"/>
        <v>0.17</v>
      </c>
      <c r="F41" s="44"/>
      <c r="G41" s="45">
        <f t="shared" si="1"/>
        <v>17.514545454545452</v>
      </c>
      <c r="H41" s="49">
        <f t="shared" si="2"/>
        <v>3393.7773096951923</v>
      </c>
      <c r="I41" s="19"/>
      <c r="J41" s="47"/>
      <c r="K41" s="3"/>
      <c r="L41" s="3"/>
    </row>
    <row r="42" spans="1:12" ht="15">
      <c r="A42" s="38"/>
      <c r="B42" s="20"/>
      <c r="C42" s="42">
        <f>3.5*$E$23</f>
        <v>38.5</v>
      </c>
      <c r="D42" s="43" t="s">
        <v>38</v>
      </c>
      <c r="E42" s="105">
        <f t="shared" si="0"/>
        <v>0.17</v>
      </c>
      <c r="F42" s="44"/>
      <c r="G42" s="45">
        <f t="shared" si="1"/>
        <v>15.01246753246753</v>
      </c>
      <c r="H42" s="49">
        <f t="shared" si="2"/>
        <v>3898.3004520115396</v>
      </c>
      <c r="I42" s="46"/>
      <c r="J42" s="3"/>
      <c r="K42" s="3"/>
      <c r="L42" s="3"/>
    </row>
    <row r="43" spans="1:12" ht="15">
      <c r="A43" s="38" t="s">
        <v>28</v>
      </c>
      <c r="B43" s="22" t="s">
        <v>28</v>
      </c>
      <c r="C43" s="42">
        <f>4*$E$23</f>
        <v>44</v>
      </c>
      <c r="D43" s="43" t="s">
        <v>39</v>
      </c>
      <c r="E43" s="105">
        <f t="shared" si="0"/>
        <v>0.17</v>
      </c>
      <c r="F43" s="44"/>
      <c r="G43" s="45">
        <f t="shared" si="1"/>
        <v>13.135909090909088</v>
      </c>
      <c r="H43" s="49">
        <f t="shared" si="2"/>
        <v>4386.794316317736</v>
      </c>
      <c r="K43" s="3"/>
      <c r="L43" s="3"/>
    </row>
    <row r="44" spans="1:12" ht="15">
      <c r="A44" s="38"/>
      <c r="B44" s="22"/>
      <c r="C44" s="42">
        <f>5*$E$23</f>
        <v>55</v>
      </c>
      <c r="D44" s="43" t="s">
        <v>41</v>
      </c>
      <c r="E44" s="105">
        <f t="shared" si="0"/>
        <v>0.17</v>
      </c>
      <c r="F44" s="44"/>
      <c r="G44" s="45">
        <f>23.4*$E$22/C44</f>
        <v>10.50872727272727</v>
      </c>
      <c r="H44" s="49">
        <f>(G44/(E44+G44/SQRT($E$23)))^3*C44*3.1+$E$21</f>
        <v>5317.65813873151</v>
      </c>
      <c r="I44" s="48" t="s">
        <v>40</v>
      </c>
      <c r="K44" s="3"/>
      <c r="L44" s="3"/>
    </row>
    <row r="45" spans="1:12" ht="15">
      <c r="A45" s="38"/>
      <c r="B45" s="20"/>
      <c r="C45" s="50">
        <f>BRWIDTH!H32</f>
        <v>42.806881135544735</v>
      </c>
      <c r="D45" s="51" t="s">
        <v>42</v>
      </c>
      <c r="E45" s="66">
        <f>BRWIDTH!H33</f>
        <v>0.7146130716756444</v>
      </c>
      <c r="F45" s="52"/>
      <c r="G45" s="45">
        <f t="shared" si="1"/>
        <v>13.502034828696587</v>
      </c>
      <c r="H45" s="49">
        <f t="shared" si="2"/>
        <v>2980.2703804098505</v>
      </c>
      <c r="K45" s="3"/>
      <c r="L45" s="3"/>
    </row>
    <row r="46" spans="1:9" ht="17.25">
      <c r="A46" s="20"/>
      <c r="B46" s="20"/>
      <c r="C46" s="50">
        <f>BRWIDTH!H32</f>
        <v>42.806881135544735</v>
      </c>
      <c r="D46" s="53" t="s">
        <v>42</v>
      </c>
      <c r="E46" s="105">
        <f>IF($E$23/120&lt;0.17,0.17,$E$23/120)</f>
        <v>0.17</v>
      </c>
      <c r="F46" s="54"/>
      <c r="G46" s="55" t="s">
        <v>43</v>
      </c>
      <c r="H46" s="56">
        <f>BRWIDTH!C33*43560/(E45*3600)+E21</f>
        <v>2642.9533335730202</v>
      </c>
      <c r="I46" s="57" t="s">
        <v>65</v>
      </c>
    </row>
    <row r="47" spans="1:12" ht="15">
      <c r="A47" s="38"/>
      <c r="B47" s="20"/>
      <c r="C47" s="18"/>
      <c r="D47" s="18"/>
      <c r="E47" s="18"/>
      <c r="F47" s="18"/>
      <c r="G47" s="18"/>
      <c r="H47" s="58"/>
      <c r="L47" s="38"/>
    </row>
    <row r="48" spans="1:12" ht="15">
      <c r="A48" s="38"/>
      <c r="B48" s="20"/>
      <c r="C48" s="59" t="s">
        <v>44</v>
      </c>
      <c r="D48" s="58"/>
      <c r="E48" s="58"/>
      <c r="F48" s="58"/>
      <c r="G48" s="58"/>
      <c r="H48" s="58"/>
      <c r="L48" s="38"/>
    </row>
    <row r="49" spans="4:10" ht="15">
      <c r="D49" s="9"/>
      <c r="E49" s="9"/>
      <c r="F49" s="9"/>
      <c r="G49" s="9"/>
      <c r="H49" s="9"/>
      <c r="J49" s="28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</sheetData>
  <printOptions/>
  <pageMargins left="0.25" right="0.25" top="0.59" bottom="0.67" header="0.5" footer="0.5"/>
  <pageSetup horizontalDpi="300" verticalDpi="300" orientation="portrait" r:id="rId3"/>
  <legacyDrawing r:id="rId2"/>
  <oleObjects>
    <oleObject progId="Equation.3" shapeId="1992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L40"/>
  <sheetViews>
    <sheetView showGridLines="0" zoomScale="75" zoomScaleNormal="75" workbookViewId="0" topLeftCell="A18">
      <selection activeCell="C34" sqref="C34"/>
    </sheetView>
  </sheetViews>
  <sheetFormatPr defaultColWidth="16.421875" defaultRowHeight="12.75"/>
  <cols>
    <col min="1" max="1" width="1.421875" style="68" customWidth="1"/>
    <col min="2" max="2" width="11.140625" style="68" customWidth="1"/>
    <col min="3" max="3" width="14.421875" style="68" customWidth="1"/>
    <col min="4" max="4" width="8.57421875" style="68" customWidth="1"/>
    <col min="5" max="5" width="2.7109375" style="68" customWidth="1"/>
    <col min="6" max="6" width="6.140625" style="68" customWidth="1"/>
    <col min="7" max="7" width="7.00390625" style="68" customWidth="1"/>
    <col min="8" max="8" width="14.00390625" style="68" customWidth="1"/>
    <col min="9" max="9" width="7.28125" style="68" customWidth="1"/>
    <col min="10" max="10" width="17.421875" style="68" customWidth="1"/>
    <col min="11" max="11" width="0.13671875" style="68" customWidth="1"/>
    <col min="12" max="12" width="16.421875" style="68" customWidth="1"/>
    <col min="13" max="13" width="7.8515625" style="68" customWidth="1"/>
    <col min="14" max="16384" width="16.421875" style="68" customWidth="1"/>
  </cols>
  <sheetData>
    <row r="1" ht="6.75" customHeight="1"/>
    <row r="2" spans="2:11" ht="24.75" customHeight="1">
      <c r="B2" s="69" t="s">
        <v>45</v>
      </c>
      <c r="C2" s="70"/>
      <c r="D2" s="71"/>
      <c r="E2" s="71"/>
      <c r="F2" s="71"/>
      <c r="G2" s="71"/>
      <c r="H2" s="71"/>
      <c r="I2" s="71"/>
      <c r="J2" s="72"/>
      <c r="K2" s="72"/>
    </row>
    <row r="3" spans="2:11" ht="12.75" customHeight="1">
      <c r="B3" s="73"/>
      <c r="C3" s="70"/>
      <c r="D3" s="73"/>
      <c r="E3" s="73"/>
      <c r="F3" s="73"/>
      <c r="G3" s="73"/>
      <c r="H3" s="73"/>
      <c r="I3" s="73"/>
      <c r="J3" s="74"/>
      <c r="K3" s="74"/>
    </row>
    <row r="4" spans="2:12" ht="19.5">
      <c r="B4" s="75"/>
      <c r="C4" s="76"/>
      <c r="D4" s="77"/>
      <c r="E4" s="77"/>
      <c r="F4" s="77"/>
      <c r="G4" s="77"/>
      <c r="H4" s="77"/>
      <c r="I4" s="77"/>
      <c r="J4" s="74"/>
      <c r="K4" s="74"/>
      <c r="L4" s="74"/>
    </row>
    <row r="5" spans="2:12" ht="19.5">
      <c r="B5" s="75"/>
      <c r="C5" s="76"/>
      <c r="D5" s="77"/>
      <c r="E5" s="77"/>
      <c r="F5" s="77"/>
      <c r="G5" s="77"/>
      <c r="H5" s="77"/>
      <c r="I5" s="77"/>
      <c r="J5" s="74"/>
      <c r="K5" s="74"/>
      <c r="L5" s="74"/>
    </row>
    <row r="6" spans="2:12" ht="19.5">
      <c r="B6" s="75"/>
      <c r="C6" s="76"/>
      <c r="D6" s="77"/>
      <c r="E6" s="77"/>
      <c r="F6" s="77"/>
      <c r="G6" s="77"/>
      <c r="H6" s="77"/>
      <c r="I6" s="77"/>
      <c r="J6" s="74"/>
      <c r="K6" s="74"/>
      <c r="L6" s="74"/>
    </row>
    <row r="7" spans="2:12" ht="19.5">
      <c r="B7" s="75"/>
      <c r="C7" s="76"/>
      <c r="D7" s="77"/>
      <c r="E7" s="77"/>
      <c r="F7" s="77"/>
      <c r="G7" s="77"/>
      <c r="H7" s="77"/>
      <c r="I7" s="77"/>
      <c r="J7" s="74"/>
      <c r="K7" s="74"/>
      <c r="L7" s="74"/>
    </row>
    <row r="8" spans="2:12" ht="19.5">
      <c r="B8" s="75"/>
      <c r="C8" s="76"/>
      <c r="D8" s="77"/>
      <c r="E8" s="77"/>
      <c r="F8" s="77"/>
      <c r="G8" s="77"/>
      <c r="H8" s="77"/>
      <c r="I8" s="77"/>
      <c r="J8" s="74"/>
      <c r="K8" s="74"/>
      <c r="L8" s="74"/>
    </row>
    <row r="9" spans="2:12" ht="19.5">
      <c r="B9" s="75"/>
      <c r="C9" s="76"/>
      <c r="D9" s="77"/>
      <c r="E9" s="77"/>
      <c r="F9" s="77"/>
      <c r="G9" s="77"/>
      <c r="H9" s="77"/>
      <c r="I9" s="77"/>
      <c r="J9" s="74"/>
      <c r="K9" s="74"/>
      <c r="L9" s="74"/>
    </row>
    <row r="10" spans="2:11" ht="18.75">
      <c r="B10" s="73"/>
      <c r="C10" s="70"/>
      <c r="D10" s="73"/>
      <c r="E10" s="73"/>
      <c r="F10" s="73"/>
      <c r="G10" s="73"/>
      <c r="H10" s="73"/>
      <c r="I10" s="73"/>
      <c r="J10" s="74"/>
      <c r="K10" s="74"/>
    </row>
    <row r="11" spans="2:11" ht="20.25">
      <c r="B11" s="73"/>
      <c r="C11" s="70"/>
      <c r="D11" s="73"/>
      <c r="E11" s="73"/>
      <c r="F11" s="73"/>
      <c r="G11" s="73"/>
      <c r="H11" s="73"/>
      <c r="I11" s="73"/>
      <c r="J11" s="74"/>
      <c r="K11" s="74"/>
    </row>
    <row r="12" spans="1:11" ht="24" customHeight="1">
      <c r="A12" s="103"/>
      <c r="B12" s="104"/>
      <c r="C12" s="102"/>
      <c r="D12" s="102"/>
      <c r="E12" s="102"/>
      <c r="F12" s="73"/>
      <c r="G12" s="73"/>
      <c r="H12" s="73"/>
      <c r="I12" s="73"/>
      <c r="J12" s="74"/>
      <c r="K12" s="74"/>
    </row>
    <row r="13" spans="2:11" ht="20.25">
      <c r="B13" s="102"/>
      <c r="C13" s="102"/>
      <c r="D13" s="102"/>
      <c r="E13" s="73"/>
      <c r="F13" s="73"/>
      <c r="G13" s="73"/>
      <c r="H13" s="73"/>
      <c r="I13" s="73"/>
      <c r="J13" s="74"/>
      <c r="K13" s="74"/>
    </row>
    <row r="14" spans="1:11" ht="24.75" customHeight="1">
      <c r="A14" s="103"/>
      <c r="B14" s="104"/>
      <c r="C14" s="102"/>
      <c r="D14" s="102"/>
      <c r="E14" s="102"/>
      <c r="F14" s="102"/>
      <c r="G14" s="73"/>
      <c r="H14" s="73"/>
      <c r="I14" s="73"/>
      <c r="J14" s="74"/>
      <c r="K14" s="74"/>
    </row>
    <row r="15" spans="2:11" ht="18.75">
      <c r="B15" s="102"/>
      <c r="C15" s="102"/>
      <c r="D15" s="102"/>
      <c r="E15" s="73"/>
      <c r="F15" s="73"/>
      <c r="G15" s="73"/>
      <c r="H15" s="73"/>
      <c r="I15" s="73"/>
      <c r="J15" s="74"/>
      <c r="K15" s="74"/>
    </row>
    <row r="16" spans="2:11" ht="18.75">
      <c r="B16" s="75" t="s">
        <v>46</v>
      </c>
      <c r="C16" s="77"/>
      <c r="D16" s="77"/>
      <c r="E16" s="77"/>
      <c r="F16" s="77"/>
      <c r="G16" s="77"/>
      <c r="H16" s="77"/>
      <c r="I16" s="80"/>
      <c r="J16" s="81"/>
      <c r="K16" s="81"/>
    </row>
    <row r="17" spans="2:11" ht="18.75">
      <c r="B17" s="77"/>
      <c r="C17" s="77"/>
      <c r="D17" s="77"/>
      <c r="E17" s="77"/>
      <c r="F17" s="77"/>
      <c r="G17" s="77"/>
      <c r="H17" s="77"/>
      <c r="I17" s="80"/>
      <c r="J17" s="81"/>
      <c r="K17" s="81"/>
    </row>
    <row r="18" spans="2:11" ht="18.75">
      <c r="B18" s="75" t="s">
        <v>47</v>
      </c>
      <c r="C18" s="77"/>
      <c r="D18" s="77"/>
      <c r="E18" s="77"/>
      <c r="F18" s="77"/>
      <c r="G18" s="77"/>
      <c r="H18" s="77"/>
      <c r="I18" s="80"/>
      <c r="J18" s="81"/>
      <c r="K18" s="81"/>
    </row>
    <row r="19" spans="2:11" ht="20.25">
      <c r="B19" s="75" t="s">
        <v>48</v>
      </c>
      <c r="C19" s="77"/>
      <c r="D19" s="77"/>
      <c r="E19" s="77"/>
      <c r="F19" s="77"/>
      <c r="G19" s="77"/>
      <c r="H19" s="77"/>
      <c r="I19" s="80"/>
      <c r="J19" s="81"/>
      <c r="K19" s="81"/>
    </row>
    <row r="20" spans="2:11" ht="20.25">
      <c r="B20" s="75" t="s">
        <v>62</v>
      </c>
      <c r="C20" s="77"/>
      <c r="D20" s="77"/>
      <c r="E20" s="77"/>
      <c r="F20" s="77"/>
      <c r="G20" s="77"/>
      <c r="H20" s="77"/>
      <c r="I20" s="80"/>
      <c r="J20" s="81"/>
      <c r="K20" s="81"/>
    </row>
    <row r="21" spans="2:11" ht="18.75">
      <c r="B21" s="75" t="s">
        <v>49</v>
      </c>
      <c r="C21" s="77"/>
      <c r="D21" s="77"/>
      <c r="E21" s="77"/>
      <c r="F21" s="77"/>
      <c r="G21" s="77"/>
      <c r="H21" s="77"/>
      <c r="I21" s="80"/>
      <c r="J21" s="81"/>
      <c r="K21" s="81"/>
    </row>
    <row r="22" spans="2:11" ht="18.75">
      <c r="B22" s="75" t="s">
        <v>50</v>
      </c>
      <c r="C22" s="77"/>
      <c r="D22" s="77"/>
      <c r="E22" s="77"/>
      <c r="F22" s="77"/>
      <c r="G22" s="77"/>
      <c r="H22" s="77"/>
      <c r="I22" s="80"/>
      <c r="J22" s="81" t="s">
        <v>51</v>
      </c>
      <c r="K22" s="81"/>
    </row>
    <row r="23" spans="2:11" ht="12" customHeight="1">
      <c r="B23" s="73"/>
      <c r="C23" s="73"/>
      <c r="D23" s="73"/>
      <c r="E23" s="73"/>
      <c r="F23" s="73"/>
      <c r="G23" s="73"/>
      <c r="H23" s="73"/>
      <c r="I23" s="73"/>
      <c r="J23" s="74"/>
      <c r="K23" s="74"/>
    </row>
    <row r="24" spans="2:11" ht="7.5" customHeight="1">
      <c r="B24" s="73"/>
      <c r="C24" s="73"/>
      <c r="D24" s="73"/>
      <c r="E24" s="73"/>
      <c r="F24" s="73"/>
      <c r="G24" s="73"/>
      <c r="H24" s="73"/>
      <c r="I24" s="73"/>
      <c r="J24" s="74"/>
      <c r="K24" s="74"/>
    </row>
    <row r="25" spans="2:11" ht="29.25">
      <c r="B25" s="82" t="s">
        <v>52</v>
      </c>
      <c r="C25" s="73"/>
      <c r="D25" s="83"/>
      <c r="E25" s="83"/>
      <c r="F25" s="83"/>
      <c r="G25" s="83"/>
      <c r="H25" s="83"/>
      <c r="I25" s="71"/>
      <c r="J25" s="72"/>
      <c r="K25" s="72"/>
    </row>
    <row r="26" spans="2:11" ht="21" customHeight="1">
      <c r="B26" s="84"/>
      <c r="C26" s="73"/>
      <c r="D26" s="85"/>
      <c r="E26" s="85"/>
      <c r="F26" s="85"/>
      <c r="G26" s="85"/>
      <c r="H26" s="85"/>
      <c r="I26" s="71"/>
      <c r="J26" s="72"/>
      <c r="K26" s="72"/>
    </row>
    <row r="27" spans="2:10" ht="18.75">
      <c r="B27" s="84" t="str">
        <f>SMPDBK!$C$3</f>
        <v>Your Small Dam</v>
      </c>
      <c r="C27" s="73"/>
      <c r="D27" s="85"/>
      <c r="E27" s="85"/>
      <c r="F27" s="85"/>
      <c r="G27" s="85"/>
      <c r="H27" s="84"/>
      <c r="I27" s="73"/>
      <c r="J27" s="74"/>
    </row>
    <row r="28" spans="2:10" ht="18.75">
      <c r="B28" s="73"/>
      <c r="C28" s="73"/>
      <c r="D28" s="73"/>
      <c r="E28" s="73"/>
      <c r="F28" s="73"/>
      <c r="G28" s="73"/>
      <c r="H28" s="73"/>
      <c r="I28" s="73"/>
      <c r="J28" s="74"/>
    </row>
    <row r="29" spans="2:10" ht="18.75">
      <c r="B29" s="86"/>
      <c r="C29" s="78"/>
      <c r="D29" s="78"/>
      <c r="E29" s="78"/>
      <c r="F29" s="87"/>
      <c r="G29" s="78"/>
      <c r="H29" s="78"/>
      <c r="I29" s="78"/>
      <c r="J29" s="88"/>
    </row>
    <row r="30" spans="2:10" ht="18.75">
      <c r="B30" s="89"/>
      <c r="C30" s="90" t="s">
        <v>53</v>
      </c>
      <c r="D30" s="91"/>
      <c r="E30" s="73"/>
      <c r="F30" s="92"/>
      <c r="G30" s="93" t="s">
        <v>54</v>
      </c>
      <c r="H30" s="94"/>
      <c r="I30" s="94"/>
      <c r="J30" s="88"/>
    </row>
    <row r="31" spans="2:10" ht="18.75">
      <c r="B31" s="79"/>
      <c r="C31" s="73"/>
      <c r="D31" s="73"/>
      <c r="E31" s="73"/>
      <c r="F31" s="92"/>
      <c r="G31" s="73"/>
      <c r="H31" s="73"/>
      <c r="I31" s="73"/>
      <c r="J31" s="88"/>
    </row>
    <row r="32" spans="2:10" ht="18.75">
      <c r="B32" s="95" t="s">
        <v>55</v>
      </c>
      <c r="C32" s="107">
        <f>SMPDBK!$E$23</f>
        <v>11</v>
      </c>
      <c r="D32" s="96" t="s">
        <v>16</v>
      </c>
      <c r="E32" s="73"/>
      <c r="F32" s="92"/>
      <c r="G32" s="96" t="s">
        <v>56</v>
      </c>
      <c r="H32" s="97">
        <f>(C33*C32)^0.25*9.5*C34</f>
        <v>42.806881135544735</v>
      </c>
      <c r="I32" s="98" t="s">
        <v>16</v>
      </c>
      <c r="J32" s="88"/>
    </row>
    <row r="33" spans="2:10" ht="19.5">
      <c r="B33" s="95" t="s">
        <v>57</v>
      </c>
      <c r="C33" s="99">
        <v>156.09</v>
      </c>
      <c r="D33" s="96" t="s">
        <v>58</v>
      </c>
      <c r="E33" s="73"/>
      <c r="F33" s="92"/>
      <c r="G33" s="96" t="s">
        <v>59</v>
      </c>
      <c r="H33" s="100">
        <f>0.59*(C33^0.47)/(C32^0.91)</f>
        <v>0.7146130716756444</v>
      </c>
      <c r="I33" s="98" t="s">
        <v>60</v>
      </c>
      <c r="J33" s="88"/>
    </row>
    <row r="34" spans="2:10" ht="18.75">
      <c r="B34" s="95" t="s">
        <v>61</v>
      </c>
      <c r="C34" s="99">
        <v>0.7</v>
      </c>
      <c r="D34" s="73"/>
      <c r="E34" s="73"/>
      <c r="F34" s="92"/>
      <c r="G34" s="73"/>
      <c r="H34" s="73"/>
      <c r="I34" s="73"/>
      <c r="J34" s="88"/>
    </row>
    <row r="35" spans="2:10" ht="18.75">
      <c r="B35" s="79"/>
      <c r="C35" s="73"/>
      <c r="D35" s="73"/>
      <c r="E35" s="73"/>
      <c r="F35" s="92"/>
      <c r="G35" s="73"/>
      <c r="H35" s="73"/>
      <c r="I35" s="73"/>
      <c r="J35" s="88"/>
    </row>
    <row r="36" spans="2:9" ht="18.75">
      <c r="B36" s="78"/>
      <c r="C36" s="78"/>
      <c r="D36" s="78"/>
      <c r="E36" s="78"/>
      <c r="F36" s="78"/>
      <c r="G36" s="78"/>
      <c r="H36" s="78"/>
      <c r="I36" s="78"/>
    </row>
    <row r="37" spans="2:9" ht="18.75">
      <c r="B37" s="70"/>
      <c r="C37" s="59" t="s">
        <v>44</v>
      </c>
      <c r="D37" s="70"/>
      <c r="E37" s="70"/>
      <c r="F37" s="70"/>
      <c r="G37" s="70"/>
      <c r="H37" s="70"/>
      <c r="I37" s="70"/>
    </row>
    <row r="38" spans="2:9" ht="15.75" customHeight="1" hidden="1">
      <c r="B38" s="70"/>
      <c r="C38" s="70"/>
      <c r="D38" s="70"/>
      <c r="E38" s="70"/>
      <c r="F38" s="70"/>
      <c r="G38" s="70"/>
      <c r="H38" s="70"/>
      <c r="I38" s="70"/>
    </row>
    <row r="39" spans="2:9" ht="18.75">
      <c r="B39" s="70"/>
      <c r="C39" s="70"/>
      <c r="D39" s="70"/>
      <c r="E39" s="70"/>
      <c r="F39" s="70"/>
      <c r="G39" s="70"/>
      <c r="H39" s="70"/>
      <c r="I39" s="70"/>
    </row>
    <row r="40" spans="2:9" ht="18.75">
      <c r="B40" s="70"/>
      <c r="C40" s="101"/>
      <c r="D40" s="70"/>
      <c r="E40" s="70"/>
      <c r="F40" s="70"/>
      <c r="G40" s="70"/>
      <c r="H40" s="70"/>
      <c r="I40" s="70"/>
    </row>
  </sheetData>
  <printOptions/>
  <pageMargins left="0.62" right="0.6" top="0.57" bottom="0.59" header="0.5" footer="0.5"/>
  <pageSetup horizontalDpi="300" verticalDpi="300" orientation="portrait" r:id="rId5"/>
  <drawing r:id="rId4"/>
  <legacyDrawing r:id="rId3"/>
  <oleObjects>
    <oleObject progId="Equation.3" shapeId="406959" r:id="rId1"/>
    <oleObject progId="Equation.3" shapeId="41901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Department of the Environment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SMPDBK.XLS</dc:title>
  <dc:subject/>
  <dc:creator>Harrington</dc:creator>
  <cp:keywords/>
  <dc:description/>
  <cp:lastModifiedBy>Visty P. Dalal</cp:lastModifiedBy>
  <cp:lastPrinted>2003-04-24T18:45:29Z</cp:lastPrinted>
  <dcterms:created xsi:type="dcterms:W3CDTF">2002-02-08T12:43:50Z</dcterms:created>
  <dcterms:modified xsi:type="dcterms:W3CDTF">2003-09-17T18:19:20Z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_SourceU">
    <vt:lpwstr/>
  </property>
  <property fmtid="{D5CDD505-2E9C-101B-9397-08002B2CF9AE}" pid="7" name="_SharedFileInd">
    <vt:lpwstr/>
  </property>
  <property fmtid="{D5CDD505-2E9C-101B-9397-08002B2CF9AE}" pid="8" name="display_urn:schemas-microsoft-com:office:office#Edit">
    <vt:lpwstr>System Account</vt:lpwstr>
  </property>
  <property fmtid="{D5CDD505-2E9C-101B-9397-08002B2CF9AE}" pid="9" name="display_urn:schemas-microsoft-com:office:office#Auth">
    <vt:lpwstr>System Account</vt:lpwstr>
  </property>
  <property fmtid="{D5CDD505-2E9C-101B-9397-08002B2CF9AE}" pid="10" name="PublishingContactPictu">
    <vt:lpwstr/>
  </property>
  <property fmtid="{D5CDD505-2E9C-101B-9397-08002B2CF9AE}" pid="11" name="PublishingRollupIma">
    <vt:lpwstr/>
  </property>
  <property fmtid="{D5CDD505-2E9C-101B-9397-08002B2CF9AE}" pid="12" name="Audien">
    <vt:lpwstr/>
  </property>
  <property fmtid="{D5CDD505-2E9C-101B-9397-08002B2CF9AE}" pid="13" name="PublishingContactNa">
    <vt:lpwstr/>
  </property>
  <property fmtid="{D5CDD505-2E9C-101B-9397-08002B2CF9AE}" pid="14" name="Commen">
    <vt:lpwstr/>
  </property>
  <property fmtid="{D5CDD505-2E9C-101B-9397-08002B2CF9AE}" pid="15" name="PublishingContactEma">
    <vt:lpwstr/>
  </property>
  <property fmtid="{D5CDD505-2E9C-101B-9397-08002B2CF9AE}" pid="16" name="PublishingPageLayo">
    <vt:lpwstr/>
  </property>
</Properties>
</file>